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 - Stavební část" sheetId="2" r:id="rId2"/>
    <sheet name="B - Dopravní část " sheetId="3" r:id="rId3"/>
    <sheet name="C - Sadové úpravy" sheetId="4" r:id="rId4"/>
    <sheet name="D - Elektročást - PŘENOS" sheetId="5" r:id="rId5"/>
    <sheet name="E - VRN+VON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'A - Stavební část'!$C$86:$K$235</definedName>
    <definedName name="_xlnm.Print_Area" localSheetId="1">'A - Stavební část'!$C$45:$J$68,'A - Stavební část'!$C$74:$K$235</definedName>
    <definedName name="_xlnm.Print_Titles" localSheetId="1">'A - Stavební část'!$86:$86</definedName>
    <definedName name="_xlnm._FilterDatabase" localSheetId="2" hidden="1">'B - Dopravní část '!$C$95:$K$470</definedName>
    <definedName name="_xlnm.Print_Area" localSheetId="2">'B - Dopravní část '!$C$45:$J$77,'B - Dopravní část '!$C$83:$K$470</definedName>
    <definedName name="_xlnm.Print_Titles" localSheetId="2">'B - Dopravní část '!$95:$95</definedName>
    <definedName name="_xlnm._FilterDatabase" localSheetId="3" hidden="1">'C - Sadové úpravy'!$C$81:$K$163</definedName>
    <definedName name="_xlnm.Print_Area" localSheetId="3">'C - Sadové úpravy'!$C$45:$J$63,'C - Sadové úpravy'!$C$69:$K$163</definedName>
    <definedName name="_xlnm.Print_Titles" localSheetId="3">'C - Sadové úpravy'!$81:$81</definedName>
    <definedName name="_xlnm._FilterDatabase" localSheetId="4" hidden="1">'D - Elektročást - PŘENOS'!$C$79:$K$82</definedName>
    <definedName name="_xlnm.Print_Area" localSheetId="4">'D - Elektročást - PŘENOS'!$C$45:$J$61,'D - Elektročást - PŘENOS'!$C$67:$K$82</definedName>
    <definedName name="_xlnm.Print_Titles" localSheetId="4">'D - Elektročást - PŘENOS'!$79:$79</definedName>
    <definedName name="_xlnm._FilterDatabase" localSheetId="5" hidden="1">'E - VRN+VON'!$C$80:$K$96</definedName>
    <definedName name="_xlnm.Print_Area" localSheetId="5">'E - VRN+VON'!$C$45:$J$62,'E - VRN+VON'!$C$68:$K$96</definedName>
    <definedName name="_xlnm.Print_Titles" localSheetId="5">'E - VRN+VON'!$80:$80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T84"/>
  <c r="R85"/>
  <c r="R84"/>
  <c r="P85"/>
  <c r="P84"/>
  <c r="BK85"/>
  <c r="BK84"/>
  <c r="J84"/>
  <c r="J85"/>
  <c r="BE85"/>
  <c r="J61"/>
  <c r="BI83"/>
  <c r="F37"/>
  <c i="1" r="BD59"/>
  <c i="6" r="BH83"/>
  <c r="F36"/>
  <c i="1" r="BC59"/>
  <c i="6" r="BG83"/>
  <c r="F35"/>
  <c i="1" r="BB59"/>
  <c i="6" r="BF83"/>
  <c r="J34"/>
  <c i="1" r="AW59"/>
  <c i="6" r="F34"/>
  <c i="1" r="BA59"/>
  <c i="6" r="T83"/>
  <c r="T82"/>
  <c r="T81"/>
  <c r="R83"/>
  <c r="R82"/>
  <c r="R81"/>
  <c r="P83"/>
  <c r="P82"/>
  <c r="P81"/>
  <c i="1" r="AU59"/>
  <c i="6" r="BK83"/>
  <c r="BK82"/>
  <c r="J82"/>
  <c r="BK81"/>
  <c r="J81"/>
  <c r="J59"/>
  <c r="J30"/>
  <c i="1" r="AG59"/>
  <c i="6" r="J83"/>
  <c r="BE83"/>
  <c r="J33"/>
  <c i="1" r="AV59"/>
  <c i="6" r="F33"/>
  <c i="1" r="AZ59"/>
  <c i="6"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5" r="J37"/>
  <c r="J36"/>
  <c i="1" r="AY58"/>
  <c i="5" r="J35"/>
  <c i="1" r="AX58"/>
  <c i="5" r="BI82"/>
  <c r="F37"/>
  <c i="1" r="BD58"/>
  <c i="5" r="BH82"/>
  <c r="F36"/>
  <c i="1" r="BC58"/>
  <c i="5" r="BG82"/>
  <c r="F35"/>
  <c i="1" r="BB58"/>
  <c i="5" r="BF82"/>
  <c r="J34"/>
  <c i="1" r="AW58"/>
  <c i="5" r="F34"/>
  <c i="1" r="BA58"/>
  <c i="5" r="T82"/>
  <c r="T81"/>
  <c r="T80"/>
  <c r="R82"/>
  <c r="R81"/>
  <c r="R80"/>
  <c r="P82"/>
  <c r="P81"/>
  <c r="P80"/>
  <c i="1" r="AU58"/>
  <c i="5" r="BK82"/>
  <c r="BK81"/>
  <c r="J81"/>
  <c r="BK80"/>
  <c r="J80"/>
  <c r="J59"/>
  <c r="J30"/>
  <c i="1" r="AG58"/>
  <c i="5" r="J82"/>
  <c r="BE82"/>
  <c r="J33"/>
  <c i="1" r="AV58"/>
  <c i="5" r="F33"/>
  <c i="1" r="AZ58"/>
  <c i="5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4" r="J37"/>
  <c r="J36"/>
  <c i="1" r="AY57"/>
  <c i="4" r="J35"/>
  <c i="1" r="AX57"/>
  <c i="4" r="BI163"/>
  <c r="BH163"/>
  <c r="BG163"/>
  <c r="BF163"/>
  <c r="T163"/>
  <c r="T162"/>
  <c r="R163"/>
  <c r="R162"/>
  <c r="P163"/>
  <c r="P162"/>
  <c r="BK163"/>
  <c r="BK162"/>
  <c r="J162"/>
  <c r="J163"/>
  <c r="BE163"/>
  <c r="J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F37"/>
  <c i="1" r="BD57"/>
  <c i="4" r="BH85"/>
  <c r="F36"/>
  <c i="1" r="BC57"/>
  <c i="4" r="BG85"/>
  <c r="F35"/>
  <c i="1" r="BB57"/>
  <c i="4" r="BF85"/>
  <c r="J34"/>
  <c i="1" r="AW57"/>
  <c i="4" r="F34"/>
  <c i="1" r="BA57"/>
  <c i="4" r="T85"/>
  <c r="T84"/>
  <c r="T83"/>
  <c r="T82"/>
  <c r="R85"/>
  <c r="R84"/>
  <c r="R83"/>
  <c r="R82"/>
  <c r="P85"/>
  <c r="P84"/>
  <c r="P83"/>
  <c r="P82"/>
  <c i="1" r="AU57"/>
  <c i="4" r="BK85"/>
  <c r="BK84"/>
  <c r="J84"/>
  <c r="BK83"/>
  <c r="J83"/>
  <c r="BK82"/>
  <c r="J82"/>
  <c r="J59"/>
  <c r="J30"/>
  <c i="1" r="AG57"/>
  <c i="4" r="J85"/>
  <c r="BE85"/>
  <c r="J33"/>
  <c i="1" r="AV57"/>
  <c i="4" r="F33"/>
  <c i="1" r="AZ57"/>
  <c i="4" r="J61"/>
  <c r="J60"/>
  <c r="J79"/>
  <c r="J78"/>
  <c r="F78"/>
  <c r="F76"/>
  <c r="E74"/>
  <c r="J55"/>
  <c r="J54"/>
  <c r="F54"/>
  <c r="F52"/>
  <c r="E50"/>
  <c r="J39"/>
  <c r="J18"/>
  <c r="E18"/>
  <c r="F79"/>
  <c r="F55"/>
  <c r="J17"/>
  <c r="J12"/>
  <c r="J76"/>
  <c r="J52"/>
  <c r="E7"/>
  <c r="E72"/>
  <c r="E48"/>
  <c i="3" r="J37"/>
  <c r="J36"/>
  <c i="1" r="AY56"/>
  <c i="3" r="J35"/>
  <c i="1" r="AX56"/>
  <c i="3" r="BI470"/>
  <c r="BH470"/>
  <c r="BG470"/>
  <c r="BF470"/>
  <c r="T470"/>
  <c r="R470"/>
  <c r="P470"/>
  <c r="BK470"/>
  <c r="J470"/>
  <c r="BE470"/>
  <c r="BI467"/>
  <c r="BH467"/>
  <c r="BG467"/>
  <c r="BF467"/>
  <c r="T467"/>
  <c r="T466"/>
  <c r="T465"/>
  <c r="R467"/>
  <c r="R466"/>
  <c r="R465"/>
  <c r="P467"/>
  <c r="P466"/>
  <c r="P465"/>
  <c r="BK467"/>
  <c r="BK466"/>
  <c r="J466"/>
  <c r="BK465"/>
  <c r="J465"/>
  <c r="J467"/>
  <c r="BE467"/>
  <c r="J76"/>
  <c r="J75"/>
  <c r="BI464"/>
  <c r="BH464"/>
  <c r="BG464"/>
  <c r="BF464"/>
  <c r="T464"/>
  <c r="T463"/>
  <c r="R464"/>
  <c r="R463"/>
  <c r="P464"/>
  <c r="P463"/>
  <c r="BK464"/>
  <c r="BK463"/>
  <c r="J463"/>
  <c r="J464"/>
  <c r="BE464"/>
  <c r="J74"/>
  <c r="BI460"/>
  <c r="BH460"/>
  <c r="BG460"/>
  <c r="BF460"/>
  <c r="T460"/>
  <c r="R460"/>
  <c r="P460"/>
  <c r="BK460"/>
  <c r="J460"/>
  <c r="BE460"/>
  <c r="BI457"/>
  <c r="BH457"/>
  <c r="BG457"/>
  <c r="BF457"/>
  <c r="T457"/>
  <c r="R457"/>
  <c r="P457"/>
  <c r="BK457"/>
  <c r="J457"/>
  <c r="BE457"/>
  <c r="BI449"/>
  <c r="BH449"/>
  <c r="BG449"/>
  <c r="BF449"/>
  <c r="T449"/>
  <c r="R449"/>
  <c r="P449"/>
  <c r="BK449"/>
  <c r="J449"/>
  <c r="BE449"/>
  <c r="BI446"/>
  <c r="BH446"/>
  <c r="BG446"/>
  <c r="BF446"/>
  <c r="T446"/>
  <c r="R446"/>
  <c r="P446"/>
  <c r="BK446"/>
  <c r="J446"/>
  <c r="BE44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25"/>
  <c r="BH425"/>
  <c r="BG425"/>
  <c r="BF425"/>
  <c r="T425"/>
  <c r="T424"/>
  <c r="R425"/>
  <c r="R424"/>
  <c r="P425"/>
  <c r="P424"/>
  <c r="BK425"/>
  <c r="BK424"/>
  <c r="J424"/>
  <c r="J425"/>
  <c r="BE425"/>
  <c r="J73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2"/>
  <c r="BH412"/>
  <c r="BG412"/>
  <c r="BF412"/>
  <c r="T412"/>
  <c r="R412"/>
  <c r="P412"/>
  <c r="BK412"/>
  <c r="J412"/>
  <c r="BE412"/>
  <c r="BI409"/>
  <c r="BH409"/>
  <c r="BG409"/>
  <c r="BF409"/>
  <c r="T409"/>
  <c r="T408"/>
  <c r="R409"/>
  <c r="R408"/>
  <c r="P409"/>
  <c r="P408"/>
  <c r="BK409"/>
  <c r="BK408"/>
  <c r="J408"/>
  <c r="J409"/>
  <c r="BE409"/>
  <c r="J72"/>
  <c r="BI405"/>
  <c r="BH405"/>
  <c r="BG405"/>
  <c r="BF405"/>
  <c r="T405"/>
  <c r="R405"/>
  <c r="P405"/>
  <c r="BK405"/>
  <c r="J405"/>
  <c r="BE405"/>
  <c r="BI404"/>
  <c r="BH404"/>
  <c r="BG404"/>
  <c r="BF404"/>
  <c r="T404"/>
  <c r="R404"/>
  <c r="P404"/>
  <c r="BK404"/>
  <c r="J404"/>
  <c r="BE404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7"/>
  <c r="BH397"/>
  <c r="BG397"/>
  <c r="BF397"/>
  <c r="T397"/>
  <c r="R397"/>
  <c r="P397"/>
  <c r="BK397"/>
  <c r="J397"/>
  <c r="BE397"/>
  <c r="BI394"/>
  <c r="BH394"/>
  <c r="BG394"/>
  <c r="BF394"/>
  <c r="T394"/>
  <c r="R394"/>
  <c r="P394"/>
  <c r="BK394"/>
  <c r="J394"/>
  <c r="BE394"/>
  <c r="BI390"/>
  <c r="BH390"/>
  <c r="BG390"/>
  <c r="BF390"/>
  <c r="T390"/>
  <c r="R390"/>
  <c r="P390"/>
  <c r="BK390"/>
  <c r="J390"/>
  <c r="BE390"/>
  <c r="BI387"/>
  <c r="BH387"/>
  <c r="BG387"/>
  <c r="BF387"/>
  <c r="T387"/>
  <c r="R387"/>
  <c r="P387"/>
  <c r="BK387"/>
  <c r="J387"/>
  <c r="BE387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0"/>
  <c r="BH370"/>
  <c r="BG370"/>
  <c r="BF370"/>
  <c r="T370"/>
  <c r="T369"/>
  <c r="R370"/>
  <c r="R369"/>
  <c r="P370"/>
  <c r="P369"/>
  <c r="BK370"/>
  <c r="BK369"/>
  <c r="J369"/>
  <c r="J370"/>
  <c r="BE370"/>
  <c r="J71"/>
  <c r="BI365"/>
  <c r="BH365"/>
  <c r="BG365"/>
  <c r="BF365"/>
  <c r="T365"/>
  <c r="R365"/>
  <c r="P365"/>
  <c r="BK365"/>
  <c r="J365"/>
  <c r="BE365"/>
  <c r="BI361"/>
  <c r="BH361"/>
  <c r="BG361"/>
  <c r="BF361"/>
  <c r="T361"/>
  <c r="R361"/>
  <c r="P361"/>
  <c r="BK361"/>
  <c r="J361"/>
  <c r="BE361"/>
  <c r="BI357"/>
  <c r="BH357"/>
  <c r="BG357"/>
  <c r="BF357"/>
  <c r="T357"/>
  <c r="R357"/>
  <c r="P357"/>
  <c r="BK357"/>
  <c r="J357"/>
  <c r="BE357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2"/>
  <c r="BH332"/>
  <c r="BG332"/>
  <c r="BF332"/>
  <c r="T332"/>
  <c r="T331"/>
  <c r="R332"/>
  <c r="R331"/>
  <c r="P332"/>
  <c r="P331"/>
  <c r="BK332"/>
  <c r="BK331"/>
  <c r="J331"/>
  <c r="J332"/>
  <c r="BE332"/>
  <c r="J70"/>
  <c r="BI328"/>
  <c r="BH328"/>
  <c r="BG328"/>
  <c r="BF328"/>
  <c r="T328"/>
  <c r="R328"/>
  <c r="P328"/>
  <c r="BK328"/>
  <c r="J328"/>
  <c r="BE328"/>
  <c r="BI325"/>
  <c r="BH325"/>
  <c r="BG325"/>
  <c r="BF325"/>
  <c r="T325"/>
  <c r="T324"/>
  <c r="R325"/>
  <c r="R324"/>
  <c r="P325"/>
  <c r="P324"/>
  <c r="BK325"/>
  <c r="BK324"/>
  <c r="J324"/>
  <c r="J325"/>
  <c r="BE325"/>
  <c r="J69"/>
  <c r="BI317"/>
  <c r="BH317"/>
  <c r="BG317"/>
  <c r="BF317"/>
  <c r="T317"/>
  <c r="T316"/>
  <c r="R317"/>
  <c r="R316"/>
  <c r="P317"/>
  <c r="P316"/>
  <c r="BK317"/>
  <c r="BK316"/>
  <c r="J316"/>
  <c r="J317"/>
  <c r="BE317"/>
  <c r="J68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6"/>
  <c r="BH306"/>
  <c r="BG306"/>
  <c r="BF306"/>
  <c r="T306"/>
  <c r="T305"/>
  <c r="R306"/>
  <c r="R305"/>
  <c r="P306"/>
  <c r="P305"/>
  <c r="BK306"/>
  <c r="BK305"/>
  <c r="J305"/>
  <c r="J306"/>
  <c r="BE306"/>
  <c r="J67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298"/>
  <c r="BH298"/>
  <c r="BG298"/>
  <c r="BF298"/>
  <c r="T298"/>
  <c r="R298"/>
  <c r="P298"/>
  <c r="BK298"/>
  <c r="J298"/>
  <c r="BE298"/>
  <c r="BI295"/>
  <c r="BH295"/>
  <c r="BG295"/>
  <c r="BF295"/>
  <c r="T295"/>
  <c r="T294"/>
  <c r="R295"/>
  <c r="R294"/>
  <c r="P295"/>
  <c r="P294"/>
  <c r="BK295"/>
  <c r="BK294"/>
  <c r="J294"/>
  <c r="J295"/>
  <c r="BE295"/>
  <c r="J6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3"/>
  <c r="BH283"/>
  <c r="BG283"/>
  <c r="BF283"/>
  <c r="T283"/>
  <c r="T282"/>
  <c r="R283"/>
  <c r="R282"/>
  <c r="P283"/>
  <c r="P282"/>
  <c r="BK283"/>
  <c r="BK282"/>
  <c r="J282"/>
  <c r="J283"/>
  <c r="BE283"/>
  <c r="J65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T260"/>
  <c r="R261"/>
  <c r="R260"/>
  <c r="P261"/>
  <c r="P260"/>
  <c r="BK261"/>
  <c r="BK260"/>
  <c r="J260"/>
  <c r="J261"/>
  <c r="BE261"/>
  <c r="J64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8"/>
  <c r="BH248"/>
  <c r="BG248"/>
  <c r="BF248"/>
  <c r="T248"/>
  <c r="T247"/>
  <c r="R248"/>
  <c r="R247"/>
  <c r="P248"/>
  <c r="P247"/>
  <c r="BK248"/>
  <c r="BK247"/>
  <c r="J247"/>
  <c r="J248"/>
  <c r="BE248"/>
  <c r="J63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9"/>
  <c r="BH229"/>
  <c r="BG229"/>
  <c r="BF229"/>
  <c r="T229"/>
  <c r="T228"/>
  <c r="R229"/>
  <c r="R228"/>
  <c r="P229"/>
  <c r="P228"/>
  <c r="BK229"/>
  <c r="BK228"/>
  <c r="J228"/>
  <c r="J229"/>
  <c r="BE229"/>
  <c r="J62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3"/>
  <c r="BH213"/>
  <c r="BG213"/>
  <c r="BF213"/>
  <c r="T213"/>
  <c r="R213"/>
  <c r="P213"/>
  <c r="BK213"/>
  <c r="J213"/>
  <c r="BE213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45"/>
  <c r="BH145"/>
  <c r="BG145"/>
  <c r="BF145"/>
  <c r="T145"/>
  <c r="R145"/>
  <c r="P145"/>
  <c r="BK145"/>
  <c r="J145"/>
  <c r="BE145"/>
  <c r="BI134"/>
  <c r="BH134"/>
  <c r="BG134"/>
  <c r="BF134"/>
  <c r="T134"/>
  <c r="R134"/>
  <c r="P134"/>
  <c r="BK134"/>
  <c r="J134"/>
  <c r="BE134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99"/>
  <c r="F37"/>
  <c i="1" r="BD56"/>
  <c i="3" r="BH99"/>
  <c r="F36"/>
  <c i="1" r="BC56"/>
  <c i="3" r="BG99"/>
  <c r="F35"/>
  <c i="1" r="BB56"/>
  <c i="3" r="BF99"/>
  <c r="J34"/>
  <c i="1" r="AW56"/>
  <c i="3" r="F34"/>
  <c i="1" r="BA56"/>
  <c i="3" r="T99"/>
  <c r="T98"/>
  <c r="T97"/>
  <c r="T96"/>
  <c r="R99"/>
  <c r="R98"/>
  <c r="R97"/>
  <c r="R96"/>
  <c r="P99"/>
  <c r="P98"/>
  <c r="P97"/>
  <c r="P96"/>
  <c i="1" r="AU56"/>
  <c i="3" r="BK99"/>
  <c r="BK98"/>
  <c r="J98"/>
  <c r="BK97"/>
  <c r="J97"/>
  <c r="BK96"/>
  <c r="J96"/>
  <c r="J59"/>
  <c r="J30"/>
  <c i="1" r="AG56"/>
  <c i="3" r="J99"/>
  <c r="BE99"/>
  <c r="J33"/>
  <c i="1" r="AV56"/>
  <c i="3" r="F33"/>
  <c i="1" r="AZ56"/>
  <c i="3" r="J61"/>
  <c r="J60"/>
  <c r="J93"/>
  <c r="J92"/>
  <c r="F92"/>
  <c r="F90"/>
  <c r="E88"/>
  <c r="J55"/>
  <c r="J54"/>
  <c r="F54"/>
  <c r="F52"/>
  <c r="E50"/>
  <c r="J39"/>
  <c r="J18"/>
  <c r="E18"/>
  <c r="F93"/>
  <c r="F55"/>
  <c r="J17"/>
  <c r="J12"/>
  <c r="J90"/>
  <c r="J52"/>
  <c r="E7"/>
  <c r="E86"/>
  <c r="E48"/>
  <c i="2" r="J37"/>
  <c r="J36"/>
  <c i="1" r="AY55"/>
  <c i="2" r="J35"/>
  <c i="1" r="AX55"/>
  <c i="2"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07"/>
  <c r="BH207"/>
  <c r="BG207"/>
  <c r="BF207"/>
  <c r="T207"/>
  <c r="T206"/>
  <c r="R207"/>
  <c r="R206"/>
  <c r="P207"/>
  <c r="P206"/>
  <c r="BK207"/>
  <c r="BK206"/>
  <c r="J206"/>
  <c r="J207"/>
  <c r="BE207"/>
  <c r="J67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2"/>
  <c r="BH182"/>
  <c r="BG182"/>
  <c r="BF182"/>
  <c r="T182"/>
  <c r="T181"/>
  <c r="T180"/>
  <c r="R182"/>
  <c r="R181"/>
  <c r="R180"/>
  <c r="P182"/>
  <c r="P181"/>
  <c r="P180"/>
  <c r="BK182"/>
  <c r="BK181"/>
  <c r="J181"/>
  <c r="BK180"/>
  <c r="J180"/>
  <c r="J182"/>
  <c r="BE182"/>
  <c r="J66"/>
  <c r="J65"/>
  <c r="BI179"/>
  <c r="BH179"/>
  <c r="BG179"/>
  <c r="BF179"/>
  <c r="T179"/>
  <c r="T178"/>
  <c r="R179"/>
  <c r="R178"/>
  <c r="P179"/>
  <c r="P178"/>
  <c r="BK179"/>
  <c r="BK178"/>
  <c r="J178"/>
  <c r="J179"/>
  <c r="BE179"/>
  <c r="J64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0"/>
  <c r="BH160"/>
  <c r="BG160"/>
  <c r="BF160"/>
  <c r="T160"/>
  <c r="R160"/>
  <c r="P160"/>
  <c r="BK160"/>
  <c r="J160"/>
  <c r="BE160"/>
  <c r="BI152"/>
  <c r="BH152"/>
  <c r="BG152"/>
  <c r="BF152"/>
  <c r="T152"/>
  <c r="R152"/>
  <c r="P152"/>
  <c r="BK152"/>
  <c r="J152"/>
  <c r="BE152"/>
  <c r="BI144"/>
  <c r="BH144"/>
  <c r="BG144"/>
  <c r="BF144"/>
  <c r="T144"/>
  <c r="R144"/>
  <c r="P144"/>
  <c r="BK144"/>
  <c r="J144"/>
  <c r="BE144"/>
  <c r="BI131"/>
  <c r="BH131"/>
  <c r="BG131"/>
  <c r="BF131"/>
  <c r="T131"/>
  <c r="T130"/>
  <c r="R131"/>
  <c r="R130"/>
  <c r="P131"/>
  <c r="P130"/>
  <c r="BK131"/>
  <c r="BK130"/>
  <c r="J130"/>
  <c r="J131"/>
  <c r="BE131"/>
  <c r="J63"/>
  <c r="BI125"/>
  <c r="BH125"/>
  <c r="BG125"/>
  <c r="BF125"/>
  <c r="T125"/>
  <c r="R125"/>
  <c r="P125"/>
  <c r="BK125"/>
  <c r="J125"/>
  <c r="BE125"/>
  <c r="BI118"/>
  <c r="BH118"/>
  <c r="BG118"/>
  <c r="BF118"/>
  <c r="T118"/>
  <c r="R118"/>
  <c r="P118"/>
  <c r="BK118"/>
  <c r="J118"/>
  <c r="BE118"/>
  <c r="BI113"/>
  <c r="BH113"/>
  <c r="BG113"/>
  <c r="BF113"/>
  <c r="T113"/>
  <c r="T112"/>
  <c r="R113"/>
  <c r="R112"/>
  <c r="P113"/>
  <c r="P112"/>
  <c r="BK113"/>
  <c r="BK112"/>
  <c r="J112"/>
  <c r="J113"/>
  <c r="BE113"/>
  <c r="J62"/>
  <c r="BI111"/>
  <c r="BH111"/>
  <c r="BG111"/>
  <c r="BF111"/>
  <c r="T111"/>
  <c r="R111"/>
  <c r="P111"/>
  <c r="BK111"/>
  <c r="J111"/>
  <c r="BE111"/>
  <c r="BI101"/>
  <c r="BH101"/>
  <c r="BG101"/>
  <c r="BF101"/>
  <c r="T101"/>
  <c r="R101"/>
  <c r="P101"/>
  <c r="BK101"/>
  <c r="J101"/>
  <c r="BE101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<sst xmlns="http://schemas.openxmlformats.org/spreadsheetml/2006/main">
  <si>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</si>
  <si>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</si>
  <si>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</si>
  <si>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</si>
  <si>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</si>
  <si>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{6c9af48d-3ab3-42a7-861f-47c5e83ff456}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</si>
  <si>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</si>
  <si>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</si>
  <si>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</si>
  <si>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</si>
  <si>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</si>
  <si>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</si>
  <si>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</si>
  <si>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</si>
  <si>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</si>
  <si>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</si>
  <si>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</si>
  <si>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Využití prostoru bývalé tržnice u Mírového náměstí v Ostrově</t>
  </si>
  <si>
    <t>KSO:</t>
  </si>
  <si>
    <t>822 5</t>
  </si>
  <si>
    <t>CC-CZ:</t>
  </si>
  <si>
    <t>zak.č.9113-25</t>
  </si>
  <si>
    <t>Místo:</t>
  </si>
  <si>
    <t>Ostrov</t>
  </si>
  <si>
    <t>Datum:</t>
  </si>
  <si>
    <t>15. 4. 2019</t>
  </si>
  <si>
    <t>Zadavatel:</t>
  </si>
  <si>
    <t>IČ:</t>
  </si>
  <si>
    <t/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</si>
  <si>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</si>
  <si>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</si>
  <si>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</si>
  <si>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</si>
  <si>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</si>
  <si>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</si>
  <si>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</si>
  <si>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</si>
  <si>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</si>
  <si>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</si>
  <si>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</si>
  <si>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</si>
  <si>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</si>
  <si>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</si>
  <si>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</si>
  <si>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</si>
  <si>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</si>
  <si>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</si>
  <si>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</si>
  <si>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</si>
  <si>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</si>
  <si>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</si>
  <si>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</si>
  <si>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</si>
  <si>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</si>
  <si>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</si>
  <si>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</si>
  <si>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</si>
  <si>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</si>
  <si>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</si>
  <si>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</si>
  <si>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</si>
  <si>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</si>
  <si>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</si>
  <si>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</si>
  <si>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</si>
  <si>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</si>
  <si>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</si>
  <si>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</si>
  <si>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</si>
  <si>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</si>
  <si>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</si>
  <si>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</si>
  <si>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</si>
  <si>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</si>
  <si>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</si>
  <si>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</si>
  <si>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</si>
  <si>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</si>
  <si>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</si>
  <si>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</si>
  <si>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</si>
  <si>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</si>
  <si>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</si>
  <si>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{9ff47978-893b-4485-ac4a-86351dfec3c6}</t>
  </si>
  <si>
    <t>2</t>
  </si>
  <si>
    <t>B</t>
  </si>
  <si>
    <t xml:space="preserve">Dopravní část </t>
  </si>
  <si>
    <t>{b74b9086-b540-4e1a-8833-6f4682de1fe6}</t>
  </si>
  <si>
    <t>C</t>
  </si>
  <si>
    <t>Sadové úpravy</t>
  </si>
  <si>
    <t>{90c0cea7-90d2-4a97-b1bf-e812cf5e60e9}</t>
  </si>
  <si>
    <t>Elektročást - PŘENOS</t>
  </si>
  <si>
    <t>{8f8b04f4-7690-40c5-bb58-b5173c1ede44}</t>
  </si>
  <si>
    <t>E</t>
  </si>
  <si>
    <t>VRN+VON</t>
  </si>
  <si>
    <t>{c8c1fd06-c98d-4a17-86de-7524e0d6f710}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</si>
  <si>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</si>
  <si>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</si>
  <si>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</si>
  <si>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</si>
  <si>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</si>
  <si>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</si>
  <si>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</si>
  <si>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</si>
  <si>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31 - Zdi pozemních staveb</t>
  </si>
  <si>
    <t xml:space="preserve">    4 - Vodorovné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</si>
  <si>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</si>
  <si>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</si>
  <si>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</si>
  <si>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</si>
  <si>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</si>
  <si>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</si>
  <si>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</si>
  <si>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</si>
  <si>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</si>
  <si>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</si>
  <si>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</si>
  <si>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</si>
  <si>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</si>
  <si>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</si>
  <si>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</si>
  <si>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</si>
  <si>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</si>
  <si>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</si>
  <si>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</si>
  <si>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</si>
  <si>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</si>
  <si>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31</t>
  </si>
  <si>
    <t>Zdi pozemních staveb</t>
  </si>
  <si>
    <t>K</t>
  </si>
  <si>
    <t>341321610</t>
  </si>
  <si>
    <t>Stěny a příčky z betonu železového (bez výztuže) nosné tř. C 30/37</t>
  </si>
  <si>
    <t>m3</t>
  </si>
  <si>
    <t>CS ÚRS 2019 01</t>
  </si>
  <si>
    <t>4</t>
  </si>
  <si>
    <t>-133540914</t>
  </si>
  <si>
    <t>VV</t>
  </si>
  <si>
    <t>dobetonování obrub anglických dvorků</t>
  </si>
  <si>
    <t>z betonu prostého C30/37</t>
  </si>
  <si>
    <t>0,15*0,15*(0,45*2+1,2)*3</t>
  </si>
  <si>
    <t>0,15*0,15*(0,7*2+1,2)*4</t>
  </si>
  <si>
    <t>0,15*0,15*(0,6*2+1,2)+0,01</t>
  </si>
  <si>
    <t>betonová obruba otvoru 620/580 mm</t>
  </si>
  <si>
    <t>pro osazení rámu poklopu - topenářský kanál</t>
  </si>
  <si>
    <t>0,06</t>
  </si>
  <si>
    <t>0,5*0,3</t>
  </si>
  <si>
    <t>Součet</t>
  </si>
  <si>
    <t>341351111</t>
  </si>
  <si>
    <t>Bednění stěn a příček nosných rovné oboustranné za každou stranu zřízení</t>
  </si>
  <si>
    <t>m2</t>
  </si>
  <si>
    <t>-1665795280</t>
  </si>
  <si>
    <t>2*0,15*(0,45*2+1,2)*3</t>
  </si>
  <si>
    <t>2*0,15*(0,7*2+1,2)*4</t>
  </si>
  <si>
    <t>2*0,15*(0,6*2+1,2)</t>
  </si>
  <si>
    <t>0,8</t>
  </si>
  <si>
    <t>6,5*0,2+0,17</t>
  </si>
  <si>
    <t>3</t>
  </si>
  <si>
    <t>341351112</t>
  </si>
  <si>
    <t>Bednění stěn a příček nosných rovné oboustranné za každou stranu odstranění</t>
  </si>
  <si>
    <t>571092654</t>
  </si>
  <si>
    <t>Vodorovné konstrukce</t>
  </si>
  <si>
    <t>41100010R</t>
  </si>
  <si>
    <t>Bednění stropů ztracené z plechu - montáž</t>
  </si>
  <si>
    <t>709882937</t>
  </si>
  <si>
    <t xml:space="preserve">plechové zakrytí šachty topenářského kanálu </t>
  </si>
  <si>
    <t xml:space="preserve">vel.900/1500 mm </t>
  </si>
  <si>
    <t>1,1*1,7+0,03</t>
  </si>
  <si>
    <t>dodávka : použit stávající demontovaný plech</t>
  </si>
  <si>
    <t>5</t>
  </si>
  <si>
    <t>411321616</t>
  </si>
  <si>
    <t>Stropy z betonu železového (bez výztuže) stropů deskových, plochých střech, desek balkonových, desek hřibových stropů včetně hlavic hřibových sloupů tř. C 30/37</t>
  </si>
  <si>
    <t>-1959474949</t>
  </si>
  <si>
    <t xml:space="preserve">zastropení šachty topenářského kanálu </t>
  </si>
  <si>
    <t>vel.900/1500 mm s vynechaným otvorem 620/580 mm</t>
  </si>
  <si>
    <t>tl. stropní desky 100 mm</t>
  </si>
  <si>
    <t>0,1*0,9*1,5</t>
  </si>
  <si>
    <t>0,065</t>
  </si>
  <si>
    <t>6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</si>
  <si>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</si>
  <si>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</si>
  <si>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t</t>
  </si>
  <si>
    <t>-1617558837</t>
  </si>
  <si>
    <t>výztužná síť při obou površích AQ 60</t>
  </si>
  <si>
    <t>0,015*1,05</t>
  </si>
  <si>
    <t>9</t>
  </si>
  <si>
    <t>Ostatní konstrukce a práce, bourání</t>
  </si>
  <si>
    <t>7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</si>
  <si>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</si>
  <si>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</si>
  <si>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kus</t>
  </si>
  <si>
    <t>1475242940</t>
  </si>
  <si>
    <t>lemovací rámy roštů nad anglickýmu dvorky - viz TZ</t>
  </si>
  <si>
    <t>vel.500x1200 mm</t>
  </si>
  <si>
    <t>vel.700x1200</t>
  </si>
  <si>
    <t>rám poklopu L50/50/5 mm vel.600x1200 mm</t>
  </si>
  <si>
    <t>rám poklopu 620/580 mm - topenářský kanál</t>
  </si>
  <si>
    <t>Poznámka :</t>
  </si>
  <si>
    <t>Dodávka rámů je vykázána v odd. 767 společně s rošty a poklopem.</t>
  </si>
  <si>
    <t>8</t>
  </si>
  <si>
    <t>899101211</t>
  </si>
  <si>
    <t>Demontáž poklopů litinových a ocelových včetně rámů, hmotnosti jednotlivě do 50 kg</t>
  </si>
  <si>
    <t>687262849</t>
  </si>
  <si>
    <t>plechové zakrytí šachty topenářského kanálu včetně rámu</t>
  </si>
  <si>
    <t>vel.900/1500 mm (plech bude použit jako ztracené bednění - viz TZ)</t>
  </si>
  <si>
    <t>1,0</t>
  </si>
  <si>
    <t>plechový poklop včetně rámu, vel.600/1200 mm</t>
  </si>
  <si>
    <t>nad anglickými dvorky</t>
  </si>
  <si>
    <t>899201211</t>
  </si>
  <si>
    <t>Demontáž mříží litinových včetně rámů, hmotnosti jednotlivě do 50 kg</t>
  </si>
  <si>
    <t>-1433156479</t>
  </si>
  <si>
    <t>srovnatelná položka pro DMT roštů s rámem</t>
  </si>
  <si>
    <t>rošty 450/1200 mm + rám - 3 ks</t>
  </si>
  <si>
    <t>3,0</t>
  </si>
  <si>
    <t>rošty 700/1200 mm + rám - 4 ks</t>
  </si>
  <si>
    <t>4,0</t>
  </si>
  <si>
    <t>10</t>
  </si>
  <si>
    <t>962042320</t>
  </si>
  <si>
    <t>Bourání zdiva z betonu prostého nadzákladového objemu do 1 m3</t>
  </si>
  <si>
    <t>-718681005</t>
  </si>
  <si>
    <t xml:space="preserve">ubourání betonové zdivo  anglických dvorků</t>
  </si>
  <si>
    <t>0,15*0,15*(0,6*2+1,2)</t>
  </si>
  <si>
    <t>ubourání obvodových stěn šachty top.kanálu</t>
  </si>
  <si>
    <t>0,2</t>
  </si>
  <si>
    <t>0,37</t>
  </si>
  <si>
    <t>11</t>
  </si>
  <si>
    <t>997221571</t>
  </si>
  <si>
    <t>Vodorovná doprava vybouraných hmot bez naložení, ale se složením a s hrubým urovnáním na vzdálenost do 1 km</t>
  </si>
  <si>
    <t>-2144457111</t>
  </si>
  <si>
    <t>suť odd.9</t>
  </si>
  <si>
    <t>2,65</t>
  </si>
  <si>
    <t>12</t>
  </si>
  <si>
    <t>997221579</t>
  </si>
  <si>
    <t>Vodorovná doprava vybouraných hmot bez naložení, ale se složením a s hrubým urovnáním na vzdálenost Příplatek k ceně za každý další i započatý 1 km přes 1 km</t>
  </si>
  <si>
    <t>-1090476111</t>
  </si>
  <si>
    <t>celkem 7 km</t>
  </si>
  <si>
    <t>2,65*(7-1)</t>
  </si>
  <si>
    <t>13</t>
  </si>
  <si>
    <t>997013831</t>
  </si>
  <si>
    <t>Poplatek za uložení stavebního odpadu na skládce (skládkovné) směsného stavebního a demoličního zatříděného do Katalogu odpadů pod kódem 170 904</t>
  </si>
  <si>
    <t>-1202825821</t>
  </si>
  <si>
    <t>suť odd.96</t>
  </si>
  <si>
    <t>998</t>
  </si>
  <si>
    <t>Přesun hmot</t>
  </si>
  <si>
    <t>14</t>
  </si>
  <si>
    <t>998223011</t>
  </si>
  <si>
    <t>Přesun hmot pro pozemní komunikace s krytem dlážděným dopravní vzdálenost do 200 m jakékoliv délky objektu</t>
  </si>
  <si>
    <t>CS ÚRS 2018 01</t>
  </si>
  <si>
    <t>-1787302416</t>
  </si>
  <si>
    <t>PSV</t>
  </si>
  <si>
    <t>Práce a dodávky PSV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</si>
  <si>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</si>
  <si>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</si>
  <si>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</si>
  <si>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</si>
  <si>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16</t>
  </si>
  <si>
    <t>1385046423</t>
  </si>
  <si>
    <t>0,9*1,5+0,15</t>
  </si>
  <si>
    <t>M</t>
  </si>
  <si>
    <t>11163150</t>
  </si>
  <si>
    <t>lak penetrační asfaltový</t>
  </si>
  <si>
    <t>32</t>
  </si>
  <si>
    <t>861908014</t>
  </si>
  <si>
    <t>dodávka, doprava k pol.711111001</t>
  </si>
  <si>
    <t>množství dle ceníkové přílohy</t>
  </si>
  <si>
    <t>1,5*0,0003+0,0006</t>
  </si>
  <si>
    <t>17</t>
  </si>
  <si>
    <t>711141559</t>
  </si>
  <si>
    <t>Provedení izolace proti zemní vlhkosti pásy přitavením NAIP na ploše vodorovné V</t>
  </si>
  <si>
    <t>-1738849138</t>
  </si>
  <si>
    <t>18</t>
  </si>
  <si>
    <t>62836110R</t>
  </si>
  <si>
    <t>pás těžký asfaltovaný proti zemní vlhkost tl.4 mm</t>
  </si>
  <si>
    <t>-785199587</t>
  </si>
  <si>
    <t>dodávka, doprava k pol.711141559</t>
  </si>
  <si>
    <t>1,5*1,15+0,275</t>
  </si>
  <si>
    <t>19</t>
  </si>
  <si>
    <t>711491172</t>
  </si>
  <si>
    <t>Provedení izolace proti povrchové a podpovrchové tlakové vodě ostatní na ploše vodorovné V z textilií, vrstva ochranná</t>
  </si>
  <si>
    <t>-1877544900</t>
  </si>
  <si>
    <t>dle pol.711141559</t>
  </si>
  <si>
    <t>1,5</t>
  </si>
  <si>
    <t>20</t>
  </si>
  <si>
    <t>69311008</t>
  </si>
  <si>
    <t>geotextilie tkaná separační, filtrační, výztužná PP pevnost v tahu 40kN/m</t>
  </si>
  <si>
    <t>-185188876</t>
  </si>
  <si>
    <t>dodávka, doprava k pol.711491172</t>
  </si>
  <si>
    <t>1,5*1,05+0,425</t>
  </si>
  <si>
    <t>998711101</t>
  </si>
  <si>
    <t>Přesun hmot pro izolace proti vodě, vlhkosti a plynům stanovený z hmotnosti přesunovaného materiálu vodorovná dopravní vzdálenost do 50 m v objektech výšky do 6 m</t>
  </si>
  <si>
    <t>1648694336</t>
  </si>
  <si>
    <t>767</t>
  </si>
  <si>
    <t>Konstrukce zámečnické</t>
  </si>
  <si>
    <t>22</t>
  </si>
  <si>
    <t>76759000R</t>
  </si>
  <si>
    <t>Montáž podlahového roštu z Tahokovu - zakrytí anglických dvorků</t>
  </si>
  <si>
    <t>1411337686</t>
  </si>
  <si>
    <t>zakrytí anglických dvorků rošty z Tahokovu dle TZ</t>
  </si>
  <si>
    <t>0,5*1,2*3</t>
  </si>
  <si>
    <t>0,7*1,2*4</t>
  </si>
  <si>
    <t>0,04</t>
  </si>
  <si>
    <t>Montáž rámů je vykázána v pol.953943123 (odd.9)</t>
  </si>
  <si>
    <t>23</t>
  </si>
  <si>
    <t>55300000R</t>
  </si>
  <si>
    <t>rošt z tahokovu žárově zinkovaný velikost 62x15 mm tl.3 mm včetně pozinkovaného lemovacího rámu - dodávka, doprava</t>
  </si>
  <si>
    <t>kg</t>
  </si>
  <si>
    <t>-2009359419</t>
  </si>
  <si>
    <t>k pol.76759000R+pol.953943123 (odd.9)</t>
  </si>
  <si>
    <t>viz TZ</t>
  </si>
  <si>
    <t>85,0+120,0</t>
  </si>
  <si>
    <t>24</t>
  </si>
  <si>
    <t>76760000R</t>
  </si>
  <si>
    <t>Osazení poklopů litinových a ocelových bez rámů hmotnosti jednotlivě do 50 kg</t>
  </si>
  <si>
    <t>-733090805</t>
  </si>
  <si>
    <t>poklop L50/50/5 mm vel.600x1200 mm</t>
  </si>
  <si>
    <t>poklop 620/580 mm - topenářský kanál</t>
  </si>
  <si>
    <t>Montáž rámu poklopu je vykázána v pol.953943123 (odd.9)</t>
  </si>
  <si>
    <t>25</t>
  </si>
  <si>
    <t>55310000R</t>
  </si>
  <si>
    <t>poklop z Pzn plechu s výlisky velikost 1200/600 mm tl.5 mm, s úchopem pro otevření, uzamykatelný včetně pozinkovaného lemovacího rámu, tř.zatížení B125 - dodávka, doprava</t>
  </si>
  <si>
    <t>1621435209</t>
  </si>
  <si>
    <t>k pol.76760000R+pol.953943123 (odd.9)</t>
  </si>
  <si>
    <t>viz TZ (celkem hmotnost cca 55 kg)</t>
  </si>
  <si>
    <t>26</t>
  </si>
  <si>
    <t>55320000R</t>
  </si>
  <si>
    <t xml:space="preserve">poklop litinový přejezdný otevíravý  velikost 620/580 mm včetně lemovacího rámu, tř.zatížení B125 - dodávka, doprava</t>
  </si>
  <si>
    <t>1598581857</t>
  </si>
  <si>
    <t>např. HY 70</t>
  </si>
  <si>
    <t>27</t>
  </si>
  <si>
    <t>998767101</t>
  </si>
  <si>
    <t>Přesun hmot pro zámečnické konstrukce stanovený z hmotnosti přesunovaného materiálu vodorovná dopravní vzdálenost do 50 m v objektech výšky do 6 m</t>
  </si>
  <si>
    <t>1295338487</t>
  </si>
  <si>
    <t xml:space="preserve">B - Dopravní část </t>
  </si>
  <si>
    <t xml:space="preserve">    1 - Zemní práce</t>
  </si>
  <si>
    <t xml:space="preserve">    11 - Zemní práce - přípravné a přidružené práce</t>
  </si>
  <si>
    <t xml:space="preserve">    21 - Zakládání - úprava podloží a základové spáry, zlepšování vlastností hornin</t>
  </si>
  <si>
    <t xml:space="preserve">    5.2 - Konstrukce dlážděné chodníkové plochy</t>
  </si>
  <si>
    <t xml:space="preserve">    5.3 - Konstrukce dlážděné pojížděné plochy</t>
  </si>
  <si>
    <t xml:space="preserve">    5.4 - Konstrukce přechodové plochy - přeskládaná dlažba</t>
  </si>
  <si>
    <t xml:space="preserve">    5.6 - Sanace pláně</t>
  </si>
  <si>
    <t xml:space="preserve">    6 - Úpravy povrchů, podlahy a osazování výplní</t>
  </si>
  <si>
    <t xml:space="preserve">    8 - Trubní vedení</t>
  </si>
  <si>
    <t xml:space="preserve">    91 - Doplňující konstrukce a práce pozemních komunikací, letišť a ploch</t>
  </si>
  <si>
    <t xml:space="preserve">    96 - Bourání konstrukcí</t>
  </si>
  <si>
    <t xml:space="preserve">    997 - Přesun sutě</t>
  </si>
  <si>
    <t xml:space="preserve">    721 - Zdravotechnika - vnitřní kanalizace</t>
  </si>
  <si>
    <t>Zemní práce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</si>
  <si>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</si>
  <si>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</si>
  <si>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365481687</t>
  </si>
  <si>
    <t>dle specifikace v TZ</t>
  </si>
  <si>
    <t>odkopávky pro konstrukci zpevněných ploch</t>
  </si>
  <si>
    <t>790,0</t>
  </si>
  <si>
    <t>odkopávka pro sanaci</t>
  </si>
  <si>
    <t>970,0*0,25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</si>
  <si>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</si>
  <si>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</si>
  <si>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-123367447</t>
  </si>
  <si>
    <t>lepivost 50%</t>
  </si>
  <si>
    <t>1032,5*0,5</t>
  </si>
  <si>
    <t>120001101</t>
  </si>
  <si>
    <t>Příplatek k cenám vykopávek za ztížení vykopávky v blízkosti inženýrských sítí nebo výbušnin v horninách jakékoliv třídy</t>
  </si>
  <si>
    <t>1616544574</t>
  </si>
  <si>
    <t>132201101</t>
  </si>
  <si>
    <t>Hloubení zapažených i nezapažených rýh šířky do 600 mm s urovnáním dna do předepsaného profilu a spádu v hornině tř. 3 do 100 m3</t>
  </si>
  <si>
    <t>1701934390</t>
  </si>
  <si>
    <t>pro drenáž</t>
  </si>
  <si>
    <t>(0,3+0,5)/2*0,3*160,0</t>
  </si>
  <si>
    <t>132201109</t>
  </si>
  <si>
    <t>Hloubení zapažených i nezapažených rýh šířky do 600 mm s urovnáním dna do předepsaného profilu a spádu v hornině tř. 3 Příplatek k cenám za lepivost horniny tř. 3</t>
  </si>
  <si>
    <t>-242101152</t>
  </si>
  <si>
    <t>lepivost 50% - pol.132201101</t>
  </si>
  <si>
    <t>19,2*0,5</t>
  </si>
  <si>
    <t>132201202</t>
  </si>
  <si>
    <t>Hloubení zapažených i nezapažených rýh šířky přes 600 do 2 000 mm s urovnáním dna do předepsaného profilu a spádu v hornině tř. 3 přes 100 do 1 000 m3</t>
  </si>
  <si>
    <t>1406991455</t>
  </si>
  <si>
    <t>přípojky odvodnění DN 100 mm, prům.hl.1500 mm</t>
  </si>
  <si>
    <t>1,0*1,5*100,0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</si>
  <si>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</si>
  <si>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</si>
  <si>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1095955487</t>
  </si>
  <si>
    <t>150,0*0,5</t>
  </si>
  <si>
    <t>151101101</t>
  </si>
  <si>
    <t>Zřízení pažení a rozepření stěn rýh pro podzemní vedení pro všechny šířky rýhy příložné pro jakoukoliv mezerovitost, hloubky do 2 m</t>
  </si>
  <si>
    <t>419505651</t>
  </si>
  <si>
    <t>předpoklad - cca 50% rýh bude nutno pažit</t>
  </si>
  <si>
    <t>2*1,5*100,0*0,5</t>
  </si>
  <si>
    <t>151101111</t>
  </si>
  <si>
    <t>Odstranění pažení a rozepření stěn rýh pro podzemní vedení s uložením materiálu na vzdálenost do 3 m od kraje výkopu příložné, hloubky do 2 m</t>
  </si>
  <si>
    <t>-735618729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</si>
  <si>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</si>
  <si>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</si>
  <si>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-556582205</t>
  </si>
  <si>
    <t>pol.132201202</t>
  </si>
  <si>
    <t>pažený výkop (cca 50 % ) - 100% pro sv.přesun</t>
  </si>
  <si>
    <t>nepažený výkop (cca 50 % ) - 50% pro sv.přesun</t>
  </si>
  <si>
    <t>150,0*0,5*0,5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</si>
  <si>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</si>
  <si>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</si>
  <si>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1912769726</t>
  </si>
  <si>
    <t>přesun sypkých hmot po staveništi</t>
  </si>
  <si>
    <t>písek pro obsyp potrubí - pol.175151101</t>
  </si>
  <si>
    <t>40,0</t>
  </si>
  <si>
    <t>písek nebo štěrkopísek pro lože potrubí</t>
  </si>
  <si>
    <t>pol.451573111</t>
  </si>
  <si>
    <t>10,0</t>
  </si>
  <si>
    <t>štěrkopísek+ štěrkodrť</t>
  </si>
  <si>
    <t>pol.212572111+2115611 (odd.21)</t>
  </si>
  <si>
    <t>2,4+17,1</t>
  </si>
  <si>
    <t>162701102</t>
  </si>
  <si>
    <t>Vodorovné přemístění výkopku nebo sypaniny po suchu na obvyklém dopravním prostředku, bez naložení výkopku, avšak se složením bez rozhrnutí z horniny tř. 1 až 4 na vzdálenost přes 6 000 do 7000 m</t>
  </si>
  <si>
    <t>-1738484109</t>
  </si>
  <si>
    <t xml:space="preserve">odvoz přebytečné zeminy na placenou skládku </t>
  </si>
  <si>
    <t>výkop - pol.122202202+132201101+132201202</t>
  </si>
  <si>
    <t>1032,5+19,2+150,0</t>
  </si>
  <si>
    <t>méně zásyp</t>
  </si>
  <si>
    <t>pol.174101101</t>
  </si>
  <si>
    <t>-100,0</t>
  </si>
  <si>
    <t>Mezisoučet A</t>
  </si>
  <si>
    <t>doprava nakoupené tříděné zeminy pro násypy</t>
  </si>
  <si>
    <t>pol.171201101</t>
  </si>
  <si>
    <t>255,2</t>
  </si>
  <si>
    <t>Mezisoučet B</t>
  </si>
  <si>
    <t>171201201</t>
  </si>
  <si>
    <t>Uložení sypaniny na skládky</t>
  </si>
  <si>
    <t>-1444346445</t>
  </si>
  <si>
    <t>pol.162701102 mezisoučet A</t>
  </si>
  <si>
    <t>1101,7</t>
  </si>
  <si>
    <t>17120121R</t>
  </si>
  <si>
    <t>Poplatek za uložení stavebního odpadu na skládce (skládkovné) zeminy a kameniva zatříděného do Katalogu odpadů pod kódem 170 504</t>
  </si>
  <si>
    <t>502704892</t>
  </si>
  <si>
    <t>1101,7*1,5</t>
  </si>
  <si>
    <t>171201101</t>
  </si>
  <si>
    <t>Uložení sypaniny do násypů s rozprostřením sypaniny ve vrstvách a s hrubým urovnáním nezhutněných z jakýchkoliv hornin</t>
  </si>
  <si>
    <t>1760281339</t>
  </si>
  <si>
    <t>nakoupená zemina v průměrné tl.200 mm pod ornici</t>
  </si>
  <si>
    <t>dle pol.181301111</t>
  </si>
  <si>
    <t>0,2*1276,0</t>
  </si>
  <si>
    <t>10364000R</t>
  </si>
  <si>
    <t>tříděná zemina - nákup včetně naložení</t>
  </si>
  <si>
    <t>-311634427</t>
  </si>
  <si>
    <t>255,2*1,5</t>
  </si>
  <si>
    <t>174101101</t>
  </si>
  <si>
    <t>Zásyp sypaninou z jakékoliv horniny s uložením výkopku ve vrstvách se zhutněním jam, šachet, rýh nebo kolem objektů v těchto vykopávkách</t>
  </si>
  <si>
    <t>336960010</t>
  </si>
  <si>
    <t>přípojky odvodnění</t>
  </si>
  <si>
    <t>výkop - pol.132201202</t>
  </si>
  <si>
    <t>150,0</t>
  </si>
  <si>
    <t>méně lože - pol.451573111</t>
  </si>
  <si>
    <t>-10,0</t>
  </si>
  <si>
    <t>méně obsyp pískem</t>
  </si>
  <si>
    <t>pol.175151101</t>
  </si>
  <si>
    <t>-40,0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</si>
  <si>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</si>
  <si>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</si>
  <si>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550311410</t>
  </si>
  <si>
    <t>obsyp pískem</t>
  </si>
  <si>
    <t>přípojky odvodnění DN 100 mm</t>
  </si>
  <si>
    <t>1,0*(0,1+0,3)*100,0</t>
  </si>
  <si>
    <t>58331340</t>
  </si>
  <si>
    <t>kamenivo těžené drobné frakce 0/4</t>
  </si>
  <si>
    <t>834382929</t>
  </si>
  <si>
    <t>hutnění 10%, ztratné 1%</t>
  </si>
  <si>
    <t>dodávka, doprava písku k pol.175151101</t>
  </si>
  <si>
    <t>40,0*1,8*1,11+0,08</t>
  </si>
  <si>
    <t>181301111</t>
  </si>
  <si>
    <t>Rozprostření a urovnání ornice v rovině nebo ve svahu sklonu do 1:5 při souvislé ploše přes 500 m2, tl. vrstvy do 100 mm</t>
  </si>
  <si>
    <t>1746403579</t>
  </si>
  <si>
    <t>plocha se sadovou úpravou</t>
  </si>
  <si>
    <t>1340,0</t>
  </si>
  <si>
    <t xml:space="preserve">méně mulčová plocha okolo stromů </t>
  </si>
  <si>
    <t>-2,0*2,0*16</t>
  </si>
  <si>
    <t>10364101</t>
  </si>
  <si>
    <t xml:space="preserve">zemina pro terénní úpravy -  ornice</t>
  </si>
  <si>
    <t>-1852208626</t>
  </si>
  <si>
    <t>ztratné 1%</t>
  </si>
  <si>
    <t>dodávka, doprava k pol.181301101</t>
  </si>
  <si>
    <t>1276,0*0,1*1,5*1,01</t>
  </si>
  <si>
    <t>181951101</t>
  </si>
  <si>
    <t>Úprava pláně vyrovnáním výškových rozdílů v hornině tř. 1 až 4 bez zhutnění</t>
  </si>
  <si>
    <t>2030476427</t>
  </si>
  <si>
    <t>181951102</t>
  </si>
  <si>
    <t>Úprava pláně vyrovnáním výškových rozdílů v hornině tř. 1 až 4 se zhutněním</t>
  </si>
  <si>
    <t>2033621481</t>
  </si>
  <si>
    <t>minimální únosnost pláně je uvedena v TZ</t>
  </si>
  <si>
    <t xml:space="preserve">dlažba velkoformátová </t>
  </si>
  <si>
    <t>890,0</t>
  </si>
  <si>
    <t>pojížděná dlažba</t>
  </si>
  <si>
    <t>410,0</t>
  </si>
  <si>
    <t>napojovací plocha - dlažba</t>
  </si>
  <si>
    <t>100,0</t>
  </si>
  <si>
    <t>okapový chodník</t>
  </si>
  <si>
    <t>30,0</t>
  </si>
  <si>
    <t>181411131</t>
  </si>
  <si>
    <t>Založení trávníku na půdě předem připravené plochy do 1000 m2 výsevem včetně utažení parkového v rovině nebo na svahu do 1:5</t>
  </si>
  <si>
    <t>508717861</t>
  </si>
  <si>
    <t>005724100</t>
  </si>
  <si>
    <t>osivo směs travní parková</t>
  </si>
  <si>
    <t>-164516770</t>
  </si>
  <si>
    <t>ztratné 3%</t>
  </si>
  <si>
    <t>1276,0*0,015*1,03+0,286</t>
  </si>
  <si>
    <t>185804312</t>
  </si>
  <si>
    <t>Zalití rostlin vodou plochy záhonů jednotlivě přes 20 m2</t>
  </si>
  <si>
    <t>-689982938</t>
  </si>
  <si>
    <t>trávník - pol.181411131</t>
  </si>
  <si>
    <t>1276,0*10*0,001</t>
  </si>
  <si>
    <t>dodávka vody započtena v položce</t>
  </si>
  <si>
    <t>Zemní práce - přípravné a přidružené práce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</si>
  <si>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</si>
  <si>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</si>
  <si>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2123407042</t>
  </si>
  <si>
    <t>stávající živičná komunikace</t>
  </si>
  <si>
    <t>1190,0</t>
  </si>
  <si>
    <t>28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</si>
  <si>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</si>
  <si>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</si>
  <si>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-1612738546</t>
  </si>
  <si>
    <t>stávající dlažba tl. 60 mm</t>
  </si>
  <si>
    <t>660,0</t>
  </si>
  <si>
    <t>29</t>
  </si>
  <si>
    <t>113107130</t>
  </si>
  <si>
    <t>Odstranění podkladů nebo krytů ručně s přemístěním hmot na skládku na vzdálenost do 3 m nebo s naložením na dopravní prostředek z betonu prostého, o tl. vrstvy do 100 mm</t>
  </si>
  <si>
    <t>-1417638372</t>
  </si>
  <si>
    <t>stávající okapový chodník - tl.100 mm</t>
  </si>
  <si>
    <t>55,0</t>
  </si>
  <si>
    <t>30</t>
  </si>
  <si>
    <t>113204111</t>
  </si>
  <si>
    <t>Vytrhání obrub s vybouráním lože, s přemístěním hmot na skládku na vzdálenost do 3 m nebo s naložením na dopravní prostředek záhonových</t>
  </si>
  <si>
    <t>m</t>
  </si>
  <si>
    <t>-974461334</t>
  </si>
  <si>
    <t>255,0</t>
  </si>
  <si>
    <t>113202111</t>
  </si>
  <si>
    <t>Vytrhání obrub s vybouráním lože, s přemístěním hmot na skládku na vzdálenost do 3 m nebo s naložením na dopravní prostředek z krajníků nebo obrubníků stojatých</t>
  </si>
  <si>
    <t>-1938163923</t>
  </si>
  <si>
    <t>silniční obrubníky - dle specifikace v TZ</t>
  </si>
  <si>
    <t>315,0</t>
  </si>
  <si>
    <t>Zakládání - úprava podloží a základové spáry, zlepšování vlastností hornin</t>
  </si>
  <si>
    <t>212755214</t>
  </si>
  <si>
    <t>Trativody bez lože z drenážních trubek plastových flexibilních D 100 mm</t>
  </si>
  <si>
    <t>259131951</t>
  </si>
  <si>
    <t>160,0</t>
  </si>
  <si>
    <t>33</t>
  </si>
  <si>
    <t>212572111</t>
  </si>
  <si>
    <t>Lože pro trativody ze štěrkopísku tříděného</t>
  </si>
  <si>
    <t>-222163045</t>
  </si>
  <si>
    <t>tl. lože 50 mm</t>
  </si>
  <si>
    <t>0,05*0,3*160,0</t>
  </si>
  <si>
    <t>34</t>
  </si>
  <si>
    <t>211561111</t>
  </si>
  <si>
    <t>Výplň kamenivem do rýh odvodňovacích žeber nebo trativodů bez zhutnění, s úpravou povrchu výplně kamenivem hrubým drceným frakce 4 až 16 mm</t>
  </si>
  <si>
    <t>101069170</t>
  </si>
  <si>
    <t>((0,3+0,5)/2-0,05)*0,3*160,0</t>
  </si>
  <si>
    <t>méně trubky</t>
  </si>
  <si>
    <t>-3,14*0,05*0,05*160,0</t>
  </si>
  <si>
    <t>15,5*0,1+0,006</t>
  </si>
  <si>
    <t>35</t>
  </si>
  <si>
    <t>451573111</t>
  </si>
  <si>
    <t>Lože pod potrubí, stoky a drobné objekty v otevřeném výkopu z písku a štěrkopísku do 63 mm</t>
  </si>
  <si>
    <t>-344371466</t>
  </si>
  <si>
    <t>pod potrubí DN 100 mm kanalizačních přípojek</t>
  </si>
  <si>
    <t>0,1*1,0*100,0</t>
  </si>
  <si>
    <t>36</t>
  </si>
  <si>
    <t>460150233</t>
  </si>
  <si>
    <t>Hloubení zapažených i nezapažených kabelových rýh ručně včetně urovnání dna s přemístěním výkopku do vzdálenosti 3 m od okraje jámy nebo naložením na dopravní prostředek šířky 50 cm, hloubky 50 cm, v hornině třídy 3</t>
  </si>
  <si>
    <t>-855856744</t>
  </si>
  <si>
    <t>kabelové chráničky - dle TZ</t>
  </si>
  <si>
    <t>110,0</t>
  </si>
  <si>
    <t>37</t>
  </si>
  <si>
    <t>460421001</t>
  </si>
  <si>
    <t>Kabelové lože včetně podsypu, zhutnění a urovnání povrchu z písku nebo štěrkopísku tloušťky 5 cm nad kabel bez zakrytí, šířky do 65 cm</t>
  </si>
  <si>
    <t>-1215572860</t>
  </si>
  <si>
    <t>38</t>
  </si>
  <si>
    <t>460490011</t>
  </si>
  <si>
    <t>Krytí kabelů, spojek, koncovek a odbočnic kabelů výstražnou fólií z PVC včetně vyrovnání povrchu rýhy, rozvinutí a uložení fólie do rýhy, fólie šířky do 20cm</t>
  </si>
  <si>
    <t>598522054</t>
  </si>
  <si>
    <t>kabelové chráničky</t>
  </si>
  <si>
    <t>39</t>
  </si>
  <si>
    <t>460560203</t>
  </si>
  <si>
    <t>Zásyp kabelových rýh ručně s uložením výkopku ve vrstvách včetně zhutnění a urovnání povrchu šířky 50 cm hloubky 20 cm, v hornině třídy 3</t>
  </si>
  <si>
    <t>-1092276763</t>
  </si>
  <si>
    <t>40</t>
  </si>
  <si>
    <t>93000100R</t>
  </si>
  <si>
    <t>Montáž plastových půlených kabelových chrániček DN100 mm</t>
  </si>
  <si>
    <t>-1687889564</t>
  </si>
  <si>
    <t>pro stávající kabely</t>
  </si>
  <si>
    <t>41</t>
  </si>
  <si>
    <t>93000110R</t>
  </si>
  <si>
    <t>plastová kabelová půlená chránička DN 100 mm</t>
  </si>
  <si>
    <t>-1879546761</t>
  </si>
  <si>
    <t>dodávka, doprava k pol.93000100R</t>
  </si>
  <si>
    <t>5.2</t>
  </si>
  <si>
    <t>Konstrukce dlážděné chodníkové plochy</t>
  </si>
  <si>
    <t>42</t>
  </si>
  <si>
    <t>59621111R</t>
  </si>
  <si>
    <t>Kladení betonové velkoformátové dlažby komunikací pro pěší tl 80 mm pl přes 300 m2</t>
  </si>
  <si>
    <t>806123359</t>
  </si>
  <si>
    <t>dlažba je mix různých rozměrů, které se skládají</t>
  </si>
  <si>
    <t>890</t>
  </si>
  <si>
    <t>43</t>
  </si>
  <si>
    <t>59222000R</t>
  </si>
  <si>
    <t xml:space="preserve">dlažba betonová velkoformátová skladebná - mix různých rozměrů,  tl. 8 cm barevná</t>
  </si>
  <si>
    <t>610574873</t>
  </si>
  <si>
    <t>dodávkam doprava k pol.59621111R</t>
  </si>
  <si>
    <t>890,0*1,01+0,1</t>
  </si>
  <si>
    <t>44</t>
  </si>
  <si>
    <t>564871111</t>
  </si>
  <si>
    <t>Podklad ze štěrkodrti ŠD s rozprostřením a zhutněním, po zhutnění tl. 250 mm</t>
  </si>
  <si>
    <t>-380078142</t>
  </si>
  <si>
    <t>frakce 16-32 mm</t>
  </si>
  <si>
    <t>45</t>
  </si>
  <si>
    <t>919726201</t>
  </si>
  <si>
    <t>Geotextilie tkaná pro vyztužení, separaci nebo filtraci z polypropylenu, podélná pevnost v tahu do 15 kN/m</t>
  </si>
  <si>
    <t>-509040577</t>
  </si>
  <si>
    <t>5.3</t>
  </si>
  <si>
    <t>Konstrukce dlážděné pojížděné plochy</t>
  </si>
  <si>
    <t>46</t>
  </si>
  <si>
    <t>596212223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</si>
  <si>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300 m2</t>
  </si>
  <si>
    <t>305130398</t>
  </si>
  <si>
    <t>47</t>
  </si>
  <si>
    <t>59245275R</t>
  </si>
  <si>
    <t xml:space="preserve">dlažba betonová velkoformátová skladebná - mix různých rozměrů,  tl. 8 cm přírodní </t>
  </si>
  <si>
    <t>581695617</t>
  </si>
  <si>
    <t>dodávka, doprava k pol.596212213</t>
  </si>
  <si>
    <t>ztran 1%</t>
  </si>
  <si>
    <t>410,0*1,01+0,9</t>
  </si>
  <si>
    <t>48</t>
  </si>
  <si>
    <t>564952111</t>
  </si>
  <si>
    <t>Podklad z mechanicky zpevněného kameniva MZK (minerální beton) s rozprostřením a s hutněním, po zhutnění tl. 150 mm</t>
  </si>
  <si>
    <t>1894449218</t>
  </si>
  <si>
    <t>49</t>
  </si>
  <si>
    <t>564861111</t>
  </si>
  <si>
    <t>Podklad ze štěrkodrti ŠD s rozprostřením a zhutněním, po zhutnění tl. 200 mm</t>
  </si>
  <si>
    <t>1446141002</t>
  </si>
  <si>
    <t>50</t>
  </si>
  <si>
    <t>919726202</t>
  </si>
  <si>
    <t>Geotextilie tkaná pro vyztužení, separaci nebo filtraci z polypropylenu, podélná pevnost v tahu přes 15 do 50 kN/m</t>
  </si>
  <si>
    <t>-1753523402</t>
  </si>
  <si>
    <t>5.4</t>
  </si>
  <si>
    <t>Konstrukce přechodové plochy - přeskládaná dlažba</t>
  </si>
  <si>
    <t>51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</si>
  <si>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</si>
  <si>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</si>
  <si>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-542016213</t>
  </si>
  <si>
    <t>dlažba bude znovu použita - přechodová plocha mezi novou a stávající slažbou</t>
  </si>
  <si>
    <t>52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</si>
  <si>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</si>
  <si>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</si>
  <si>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1295830792</t>
  </si>
  <si>
    <t>rozebraná dlažba</t>
  </si>
  <si>
    <t>53</t>
  </si>
  <si>
    <t>-17639338</t>
  </si>
  <si>
    <t>přechodová plocha mezi novou a stávající slažbou</t>
  </si>
  <si>
    <t>použíta vybouraná očištěná stávající dlažba</t>
  </si>
  <si>
    <t>5.6</t>
  </si>
  <si>
    <t>Sanace pláně</t>
  </si>
  <si>
    <t>54</t>
  </si>
  <si>
    <t>-2135428705</t>
  </si>
  <si>
    <t>předpoklad 70% plochy bude sanováno</t>
  </si>
  <si>
    <t>970,0</t>
  </si>
  <si>
    <t>Sanace bude dodatečně upřesněna na základě skutečně</t>
  </si>
  <si>
    <t>naměřených hodnot deformace a zkoušek ,,in situ"</t>
  </si>
  <si>
    <t>a fakturována podle skutečně provedených prací.</t>
  </si>
  <si>
    <t>Úpravy povrchů, podlahy a osazování výplní</t>
  </si>
  <si>
    <t>55</t>
  </si>
  <si>
    <t>637211111</t>
  </si>
  <si>
    <t>Okapový chodník z dlaždic betonových se zalitím spár cementovou maltou do cementové malty MC-10, tl. dlaždic 40 mm</t>
  </si>
  <si>
    <t>-447327878</t>
  </si>
  <si>
    <t>56</t>
  </si>
  <si>
    <t>451317777</t>
  </si>
  <si>
    <t>Podklad nebo lože pod dlažbu (přídlažbu) v ploše vodorovné nebo ve sklonu do 1:5, tloušťky od 50 do 100 mm z betonu prostého</t>
  </si>
  <si>
    <t>1693873629</t>
  </si>
  <si>
    <t>podklad (lože) okapového chodníku</t>
  </si>
  <si>
    <t>Trubní vedení</t>
  </si>
  <si>
    <t>57</t>
  </si>
  <si>
    <t>871265231</t>
  </si>
  <si>
    <t>Kanalizační potrubí z tvrdého PVC v otevřeném výkopu ve sklonu do 20 %, hladkého plnostěnného jednovrstvého, tuhost třídy SN 10 DN 110</t>
  </si>
  <si>
    <t>1454925150</t>
  </si>
  <si>
    <t>přípojky odvodňovacích žlábků do kanalizace - trubky DN 100</t>
  </si>
  <si>
    <t>58</t>
  </si>
  <si>
    <t>87000100R</t>
  </si>
  <si>
    <t>Příplatek na tvarovky plastového potrubí a pomocné naspecifikované práce při napojování do stávající kanalizace (např. nové otvory)</t>
  </si>
  <si>
    <t>-433117904</t>
  </si>
  <si>
    <t>59</t>
  </si>
  <si>
    <t>892312121</t>
  </si>
  <si>
    <t>Tlakové zkoušky vzduchem těsnícími vaky ucpávkovými DN 150</t>
  </si>
  <si>
    <t>úsek</t>
  </si>
  <si>
    <t>-903018395</t>
  </si>
  <si>
    <t>platné i pro DN 100</t>
  </si>
  <si>
    <t>8+6</t>
  </si>
  <si>
    <t>60</t>
  </si>
  <si>
    <t>87726500R</t>
  </si>
  <si>
    <t>Montáž záslepek na kanalizačním potrubí z plastových trub d 110</t>
  </si>
  <si>
    <t>-347184374</t>
  </si>
  <si>
    <t>u rušených UV zaslepení přípojek - dle specifikace v TZ</t>
  </si>
  <si>
    <t>61</t>
  </si>
  <si>
    <t>2861538R</t>
  </si>
  <si>
    <t>záslepka pro kanalizační plastové potrubí d 110</t>
  </si>
  <si>
    <t>1442292910</t>
  </si>
  <si>
    <t>dodávka, doprava k pol.87726500R</t>
  </si>
  <si>
    <t>62</t>
  </si>
  <si>
    <t>899331111</t>
  </si>
  <si>
    <t>Výšková úprava uličního vstupu nebo vpusti do 200 mm zvýšením poklopu</t>
  </si>
  <si>
    <t>545766609</t>
  </si>
  <si>
    <t>8,0</t>
  </si>
  <si>
    <t>63</t>
  </si>
  <si>
    <t>899103112</t>
  </si>
  <si>
    <t>Osazení poklopů litinových a ocelových včetně rámů pro třídu zatížení B125, C250</t>
  </si>
  <si>
    <t>-1542237958</t>
  </si>
  <si>
    <t>nové poklopy s rámem pro rektifikované uliční vstupy šachet</t>
  </si>
  <si>
    <t>pro zatížení A15</t>
  </si>
  <si>
    <t>pro zatížení B125</t>
  </si>
  <si>
    <t>pro zatížení C250</t>
  </si>
  <si>
    <t>64</t>
  </si>
  <si>
    <t>28661932</t>
  </si>
  <si>
    <t>poklop šachtový litinový dno DN 600 pro třídu zatížení A15</t>
  </si>
  <si>
    <t>450489701</t>
  </si>
  <si>
    <t>včetně rámu</t>
  </si>
  <si>
    <t>dodávka, doprava k pol.899103112</t>
  </si>
  <si>
    <t>65</t>
  </si>
  <si>
    <t>28661933</t>
  </si>
  <si>
    <t>poklop šachtový litinový dno DN 600 pro třídu zatížení B125</t>
  </si>
  <si>
    <t>-987459330</t>
  </si>
  <si>
    <t>66</t>
  </si>
  <si>
    <t>28661934R</t>
  </si>
  <si>
    <t>poklop šachtový litinový dno DN 600 pro třídu zatížení C250</t>
  </si>
  <si>
    <t>814067087</t>
  </si>
  <si>
    <t>91</t>
  </si>
  <si>
    <t>Doplňující konstrukce a práce pozemních komunikací, letišť a ploch</t>
  </si>
  <si>
    <t>67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</si>
  <si>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</si>
  <si>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</si>
  <si>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-2085454340</t>
  </si>
  <si>
    <t>obrubník betonový 50/200/500 mm</t>
  </si>
  <si>
    <t>50,0</t>
  </si>
  <si>
    <t>obrubník betonový 80/250/500 mm</t>
  </si>
  <si>
    <t>370,0</t>
  </si>
  <si>
    <t>68</t>
  </si>
  <si>
    <t>59217039</t>
  </si>
  <si>
    <t>obrubník betonový parkový barevný 500x50x200mm</t>
  </si>
  <si>
    <t>156784116</t>
  </si>
  <si>
    <t>dodávka, doprava k pol.916231213mezisoučet A</t>
  </si>
  <si>
    <t>ztrané 1%</t>
  </si>
  <si>
    <t>50,0*1,01+0,5</t>
  </si>
  <si>
    <t>69</t>
  </si>
  <si>
    <t>59217038</t>
  </si>
  <si>
    <t>obrubník betonový parkový barevný 500x80x250mm</t>
  </si>
  <si>
    <t>1445522865</t>
  </si>
  <si>
    <t>dodávka, doprava k pol.916231213mezisoučet B</t>
  </si>
  <si>
    <t>370,0*1,01+0,3</t>
  </si>
  <si>
    <t>70</t>
  </si>
  <si>
    <t>935113111</t>
  </si>
  <si>
    <t>Osazení odvodňovacího žlabu s krycím roštem polymerbetonového šířky do 200 mm</t>
  </si>
  <si>
    <t>-125440936</t>
  </si>
  <si>
    <t xml:space="preserve">žlab monoblok  se zabudovaným roštem</t>
  </si>
  <si>
    <t>155,0</t>
  </si>
  <si>
    <t>71</t>
  </si>
  <si>
    <t>5922700R</t>
  </si>
  <si>
    <t xml:space="preserve">žlab odvodňovací polymerbetonový se spádem dna 0,5%  monoblok včetně mřířky (nekovové) DN 100 mm</t>
  </si>
  <si>
    <t>1601729459</t>
  </si>
  <si>
    <t>vlastnosti dle TZ</t>
  </si>
  <si>
    <t>dodávka, doprava k pol.935113111</t>
  </si>
  <si>
    <t>72</t>
  </si>
  <si>
    <t>93593010R</t>
  </si>
  <si>
    <t>Vpusť polymerbetonová s kalovým košem a mřížkou pro odvodňovací žlab DN 100 mm - montáž, dodávka, doprava</t>
  </si>
  <si>
    <t>1321765954</t>
  </si>
  <si>
    <t>6,0</t>
  </si>
  <si>
    <t>73</t>
  </si>
  <si>
    <t>93511411R</t>
  </si>
  <si>
    <t>Revizní díl s mřížkou pro polymerbetonový odvodňovací žlab DN 100 mm - montáž, dodávka, doprava</t>
  </si>
  <si>
    <t>-993015079</t>
  </si>
  <si>
    <t>74</t>
  </si>
  <si>
    <t>936104213</t>
  </si>
  <si>
    <t>Montáž odpadkového koše přichycením kotevními šrouby</t>
  </si>
  <si>
    <t>1616381454</t>
  </si>
  <si>
    <t>75</t>
  </si>
  <si>
    <t>93599900R</t>
  </si>
  <si>
    <t>odpadkový koš materiál beton-dřevo s pozinkovanou vložkou, se stříškou, rozměry 80x40 cm, včetně kotevních šroubů</t>
  </si>
  <si>
    <t>1360879315</t>
  </si>
  <si>
    <t>dodávka, doprava k pol.936104213</t>
  </si>
  <si>
    <t>76</t>
  </si>
  <si>
    <t>93610400R</t>
  </si>
  <si>
    <t>Montáž stojanu na kola, kotvení kotevními šrouby</t>
  </si>
  <si>
    <t>-1737017895</t>
  </si>
  <si>
    <t>77</t>
  </si>
  <si>
    <t>93599910R</t>
  </si>
  <si>
    <t>stojan na 2 kola litinový, rozměry 70x63x41 cm, včetně kotevních šroubů</t>
  </si>
  <si>
    <t>-1235902839</t>
  </si>
  <si>
    <t>dodávka, doprava k pol.93610400R</t>
  </si>
  <si>
    <t>96</t>
  </si>
  <si>
    <t>Bourání konstrukcí</t>
  </si>
  <si>
    <t>78</t>
  </si>
  <si>
    <t>721242805</t>
  </si>
  <si>
    <t>Demontáž lapačů střešních splavenin DN 150</t>
  </si>
  <si>
    <t>-373054114</t>
  </si>
  <si>
    <t>stávající lapače v nově upravovaných plochách</t>
  </si>
  <si>
    <t>79</t>
  </si>
  <si>
    <t>899103211</t>
  </si>
  <si>
    <t>Demontáž poklopů litinových a ocelových včetně rámů, hmotnosti jednotlivě přes 100 do 150 Kg</t>
  </si>
  <si>
    <t>1601158888</t>
  </si>
  <si>
    <t>rektifikované šachtové vstupy</t>
  </si>
  <si>
    <t>vstup do kolektoru</t>
  </si>
  <si>
    <t>80</t>
  </si>
  <si>
    <t>384150620</t>
  </si>
  <si>
    <t>mříž s rámem bouraných uličních vpustí</t>
  </si>
  <si>
    <t>81</t>
  </si>
  <si>
    <t>89910000R</t>
  </si>
  <si>
    <t>Demontáž uliční vpusti včetně rámu a mříže</t>
  </si>
  <si>
    <t>-75381605</t>
  </si>
  <si>
    <t>997</t>
  </si>
  <si>
    <t>Přesun sutě</t>
  </si>
  <si>
    <t>82</t>
  </si>
  <si>
    <t>997221551</t>
  </si>
  <si>
    <t>Vodorovná doprava suti bez naložení, ale se složením a s hrubým urovnáním ze sypkých materiálů, na vzdálenost do 1 km</t>
  </si>
  <si>
    <t>1598754636</t>
  </si>
  <si>
    <t>suť pol.113107242 (odd.11)</t>
  </si>
  <si>
    <t>261,8</t>
  </si>
  <si>
    <t>suť pol.113107130 (odd.11)</t>
  </si>
  <si>
    <t>13,2</t>
  </si>
  <si>
    <t>83</t>
  </si>
  <si>
    <t>997221559</t>
  </si>
  <si>
    <t>Vodorovná doprava suti bez naložení, ale se složením a s hrubým urovnáním Příplatek k ceně za každý další i započatý 1 km přes 1 km</t>
  </si>
  <si>
    <t>-557146562</t>
  </si>
  <si>
    <t>275,0*(7-1)</t>
  </si>
  <si>
    <t>84</t>
  </si>
  <si>
    <t>997221561</t>
  </si>
  <si>
    <t>Vodorovná doprava suti bez naložení, ale se složením a s hrubým urovnáním z kusových materiálů, na vzdálenost do 1 km</t>
  </si>
  <si>
    <t>744712228</t>
  </si>
  <si>
    <t>suť pol.113106142 (odd.11)</t>
  </si>
  <si>
    <t>168,3</t>
  </si>
  <si>
    <t>suť pol.113204111+113202111 (odd.11)</t>
  </si>
  <si>
    <t>10,2+64,575</t>
  </si>
  <si>
    <t>85</t>
  </si>
  <si>
    <t>997221569</t>
  </si>
  <si>
    <t>1410188857</t>
  </si>
  <si>
    <t>243,075*(7-1)</t>
  </si>
  <si>
    <t>86</t>
  </si>
  <si>
    <t>-1211130223</t>
  </si>
  <si>
    <t>12,102</t>
  </si>
  <si>
    <t>87</t>
  </si>
  <si>
    <t>1389541739</t>
  </si>
  <si>
    <t>12,102*(7-1)</t>
  </si>
  <si>
    <t>88</t>
  </si>
  <si>
    <t>997221810R</t>
  </si>
  <si>
    <t>Poplatek za uložení stavebního odpadu na skládce (skládkovné) z prostého betonu zatříděného do Katalogu odpadů pod kódem 170 101</t>
  </si>
  <si>
    <t>-1510175358</t>
  </si>
  <si>
    <t>89</t>
  </si>
  <si>
    <t>997221845R</t>
  </si>
  <si>
    <t>Poplatek za uložení stavebního odpadu na skládce (skládkovné) asfaltového bez obsahu dehtu zatříděného do Katalogu odpadů pod kódem 170 302</t>
  </si>
  <si>
    <t>239301408</t>
  </si>
  <si>
    <t>90</t>
  </si>
  <si>
    <t>-1708323284</t>
  </si>
  <si>
    <t>-1127544431</t>
  </si>
  <si>
    <t>721</t>
  </si>
  <si>
    <t>Zdravotechnika - vnitřní kanalizace</t>
  </si>
  <si>
    <t>92</t>
  </si>
  <si>
    <t>721241103</t>
  </si>
  <si>
    <t>Lapače střešních splavenin litinové DN 150</t>
  </si>
  <si>
    <t>45716656</t>
  </si>
  <si>
    <t>DN lapače bude upřesněno až po vybou rání původních lapačů</t>
  </si>
  <si>
    <t>93</t>
  </si>
  <si>
    <t>998721101</t>
  </si>
  <si>
    <t>Přesun hmot pro vnitřní kanalizace stanovený z hmotnosti přesunovaného materiálu vodorovná dopravní vzdálenost do 50 m v objektech výšky do 6 m</t>
  </si>
  <si>
    <t>1162502255</t>
  </si>
  <si>
    <t>C - Sadové úpravy</t>
  </si>
  <si>
    <t xml:space="preserve">    18 - Zemní práce - povrchové úpravy terénu</t>
  </si>
  <si>
    <t>Zemní práce - povrchové úpravy terénu</t>
  </si>
  <si>
    <t>183151115</t>
  </si>
  <si>
    <t>Hloubení jam pro výsadbu dřevin strojně v rovině nebo ve svahu do 1:5, objem přes 0,70 do 1,10 m3</t>
  </si>
  <si>
    <t>1314917125</t>
  </si>
  <si>
    <t>výsadbová jáma</t>
  </si>
  <si>
    <t>101055269</t>
  </si>
  <si>
    <t>zemona z vykopaných výsadbových rýh</t>
  </si>
  <si>
    <t>1,1*16</t>
  </si>
  <si>
    <t>-469205855</t>
  </si>
  <si>
    <t>-1598908258</t>
  </si>
  <si>
    <t>17,6*1,8</t>
  </si>
  <si>
    <t>132212101</t>
  </si>
  <si>
    <t>Hloubení zapažených i nezapažených rýh šířky do 600 mm ručním nebo pneumatickým nářadím s urovnáním dna do předepsaného profilu a spádu v horninách tř. 3 soudržných</t>
  </si>
  <si>
    <t>1465095922</t>
  </si>
  <si>
    <t>pro instalaci protikořenové bariery</t>
  </si>
  <si>
    <t>š=250 mm, hl.=700 mm dl./1 ks stromu = 8 m</t>
  </si>
  <si>
    <t>16*8,0*0,25*0,7</t>
  </si>
  <si>
    <t>183106612</t>
  </si>
  <si>
    <t>Instalace protikořenových bariér do předem vyhloubené rýhy, včetně zásypu a hutnění v rovině nebo na svahu do 1:5, hloubky přes 500 do 700 mm</t>
  </si>
  <si>
    <t>921584816</t>
  </si>
  <si>
    <t>ochrana stromu protikořenovou clonou - netkaná textilie</t>
  </si>
  <si>
    <t>předpoklad 8m/ 1 strom</t>
  </si>
  <si>
    <t>16*8,0</t>
  </si>
  <si>
    <t>69311010R</t>
  </si>
  <si>
    <t>protikořenová clona šíře do 1 m - netkaná textilie ze 100% polypropylenu se speciální povrchovou úpravou</t>
  </si>
  <si>
    <t>83808164</t>
  </si>
  <si>
    <t>dodávka k pol.183106612</t>
  </si>
  <si>
    <t>(dle TZ např. Rootcontrol)</t>
  </si>
  <si>
    <t>16*8,0*1,1+0,2</t>
  </si>
  <si>
    <t>18811100R</t>
  </si>
  <si>
    <t>Závlahová sonda - montáž, dodávka, doprava</t>
  </si>
  <si>
    <t>-482689009</t>
  </si>
  <si>
    <t>1 ks/ 1 strom</t>
  </si>
  <si>
    <t>18390110R</t>
  </si>
  <si>
    <t>Příprava pro výsadbu stromů ve vykopaných jámách hloubky do 700 mm a plocha do 1 m2 s naplněním zeminou</t>
  </si>
  <si>
    <t>1982680344</t>
  </si>
  <si>
    <t>položka zahrnuje též dodávku a dopravu :</t>
  </si>
  <si>
    <t>- spodní vrstva z hlinitopískové směsi v tl. 50 mm</t>
  </si>
  <si>
    <t xml:space="preserve"> - zásypová spodní vrstva substrátu bez organických látek</t>
  </si>
  <si>
    <t>184102115</t>
  </si>
  <si>
    <t>Výsadba dřeviny s balem do předem vyhloubené jamky se zalitím v rovině nebo na svahu do 1:5, při průměru balu přes 500 do 600 mm</t>
  </si>
  <si>
    <t>861992348</t>
  </si>
  <si>
    <t>0265030R</t>
  </si>
  <si>
    <t xml:space="preserve">listnatý strom Acer platanoides DRUMMONDII - výška kmene 200-220 cm, obvod kmene 20 cm, ZB </t>
  </si>
  <si>
    <t>2102931417</t>
  </si>
  <si>
    <t>dodávka, doprava k pol.184102115</t>
  </si>
  <si>
    <t>18421540R</t>
  </si>
  <si>
    <t>Zhotovení (zásyp) vrchní vrstvy při výsadbě dřevin D do 0,5 m v rovině nebo na svahu do 1:5</t>
  </si>
  <si>
    <t>1678900578</t>
  </si>
  <si>
    <t>02222010R</t>
  </si>
  <si>
    <t xml:space="preserve">substrát zahradnický pro stromy ve složení: písek křemičitý, perlit, kompost zahradní v poměru  1:1:3 - dodávka, doprava</t>
  </si>
  <si>
    <t>1688066484</t>
  </si>
  <si>
    <t>16*0,4*1,05+0,08</t>
  </si>
  <si>
    <t>184801121</t>
  </si>
  <si>
    <t>Ošetření vysazených dřevin solitérních v rovině nebo na svahu do 1:5</t>
  </si>
  <si>
    <t>2022323488</t>
  </si>
  <si>
    <t>184215133</t>
  </si>
  <si>
    <t>Ukotvení dřeviny kůly třemi kůly, délky přes 2 do 3 m</t>
  </si>
  <si>
    <t>1353399228</t>
  </si>
  <si>
    <t>05217108R</t>
  </si>
  <si>
    <t xml:space="preserve">kůly dřevěné  D 70 mm dl 3 m</t>
  </si>
  <si>
    <t>-1123837442</t>
  </si>
  <si>
    <t>dodávka, doprava k pol.184215133</t>
  </si>
  <si>
    <t>16*3</t>
  </si>
  <si>
    <t>05213011</t>
  </si>
  <si>
    <t>výřezy tyčové</t>
  </si>
  <si>
    <t>-1910311062</t>
  </si>
  <si>
    <t>pomocné řezivo k instalaci kůlů</t>
  </si>
  <si>
    <t>0,15</t>
  </si>
  <si>
    <t>184501121</t>
  </si>
  <si>
    <t>Zhotovení obalu kmene a spodních částí větví stromu z juty v jedné vrstvě v rovině nebo na svahu do 1:5</t>
  </si>
  <si>
    <t>1438471607</t>
  </si>
  <si>
    <t>16*2,0</t>
  </si>
  <si>
    <t>184911151</t>
  </si>
  <si>
    <t>Mulčování záhonů kačírkem nebo kamenivem tloušťky mulče přes 20 do 50 mm v rovině nebo na svahu do 1:5</t>
  </si>
  <si>
    <t>1240980224</t>
  </si>
  <si>
    <t>mulčování prostoru kolem stromů do úrovně obruby (2x2m)</t>
  </si>
  <si>
    <t>štěrkopískovou směsí tl.50 mm</t>
  </si>
  <si>
    <t>16*4,0</t>
  </si>
  <si>
    <t>58333651</t>
  </si>
  <si>
    <t xml:space="preserve">kamenivo  hrubé frakce 8/16 (štěrkopísek)</t>
  </si>
  <si>
    <t>1881520131</t>
  </si>
  <si>
    <t>dodávka, doprava k pol.184911151</t>
  </si>
  <si>
    <t>64,0*0,05*2,0</t>
  </si>
  <si>
    <t>184911421</t>
  </si>
  <si>
    <t>Mulčování vysazených rostlin mulčovací kůrou, tl. do 100 mm v rovině nebo na svahu do 1:5</t>
  </si>
  <si>
    <t>-284562158</t>
  </si>
  <si>
    <t>plocha výsadbové mísy kolem stromu 4 m2</t>
  </si>
  <si>
    <t>16,0*4,0</t>
  </si>
  <si>
    <t>10391100</t>
  </si>
  <si>
    <t>kůra mulčovací VL</t>
  </si>
  <si>
    <t>-2116867034</t>
  </si>
  <si>
    <t>dodávka,doprava k pol.184911421</t>
  </si>
  <si>
    <t>64,0*0,1</t>
  </si>
  <si>
    <t>184911311</t>
  </si>
  <si>
    <t>Položení mulčovací textilie proti prorůstání plevelů kolem vysázených rostlin v rovině nebo na svahu do 1:5</t>
  </si>
  <si>
    <t>-2124529518</t>
  </si>
  <si>
    <t>plocha výsadbové mísy kolem stromu</t>
  </si>
  <si>
    <t>6931108R</t>
  </si>
  <si>
    <t>mulčovací textilie pásy</t>
  </si>
  <si>
    <t>-495377392</t>
  </si>
  <si>
    <t>dodávka, doprava k pol.184911311</t>
  </si>
  <si>
    <t>64,0</t>
  </si>
  <si>
    <t>185802124</t>
  </si>
  <si>
    <t>Hnojení půdy nebo trávníku na svahu přes 1:5 do 1:2 umělým hnojivem s rozdělením k jednotlivým rostlinám</t>
  </si>
  <si>
    <t>998077161</t>
  </si>
  <si>
    <t>hnojení tabletami</t>
  </si>
  <si>
    <t>16*6*0,0002</t>
  </si>
  <si>
    <t>2519000R</t>
  </si>
  <si>
    <t>zásobní tabletové hnojivo s postupným uvolňováním</t>
  </si>
  <si>
    <t>-977325012</t>
  </si>
  <si>
    <t>dle TZ 6 kusů tablet hnojiva / 1 strom</t>
  </si>
  <si>
    <t>16*6*0,2</t>
  </si>
  <si>
    <t>18555010R</t>
  </si>
  <si>
    <t>Půdní condicionér - hnojení půdy + dodávka, + doprava</t>
  </si>
  <si>
    <t>-712030887</t>
  </si>
  <si>
    <t>0,25 kg/ 1 ks stromu</t>
  </si>
  <si>
    <t>0,25*16</t>
  </si>
  <si>
    <t>-181584737</t>
  </si>
  <si>
    <t>16*0,15*4</t>
  </si>
  <si>
    <t>185851121</t>
  </si>
  <si>
    <t>Dovoz vody pro zálivku rostlin na vzdálenost do 1000 m</t>
  </si>
  <si>
    <t>1675424786</t>
  </si>
  <si>
    <t>998231311</t>
  </si>
  <si>
    <t>Přesun hmot pro sadovnické a krajinářské úpravy - strojně dopravní vzdálenost do 5000 m</t>
  </si>
  <si>
    <t>1876284763</t>
  </si>
  <si>
    <t>D - Elektročást - PŘENOS</t>
  </si>
  <si>
    <t>EL - Elektročást</t>
  </si>
  <si>
    <t>EL</t>
  </si>
  <si>
    <t>Elektročást</t>
  </si>
  <si>
    <t>EL 01</t>
  </si>
  <si>
    <t>Elektročást - přenos ze samostatného rozpočtu - viz příloha</t>
  </si>
  <si>
    <t>kol</t>
  </si>
  <si>
    <t>1584907965</t>
  </si>
  <si>
    <t>E - VRN+VON</t>
  </si>
  <si>
    <t>VRN - Vedlejší rozpočtové náklady</t>
  </si>
  <si>
    <t>VON - Vedlejší ostatní náklady</t>
  </si>
  <si>
    <t>VRN</t>
  </si>
  <si>
    <t>Vedlejší rozpočtové náklady</t>
  </si>
  <si>
    <t>030001000</t>
  </si>
  <si>
    <t>Zařízení staveniště</t>
  </si>
  <si>
    <t>kpl</t>
  </si>
  <si>
    <t>1024</t>
  </si>
  <si>
    <t>-926040228</t>
  </si>
  <si>
    <t>VON</t>
  </si>
  <si>
    <t>Vedlejší ostatní náklady</t>
  </si>
  <si>
    <t>045203000</t>
  </si>
  <si>
    <t>Kompletační činnost dodavatele</t>
  </si>
  <si>
    <t>-810251614</t>
  </si>
  <si>
    <t>012103000a</t>
  </si>
  <si>
    <t>Geodetické práce před výstavbou - Vytyčení základních směrových a výškových bodů stavby</t>
  </si>
  <si>
    <t>-1876680693</t>
  </si>
  <si>
    <t>012103000b</t>
  </si>
  <si>
    <t>Geodetické práce před výstavbou - Výškové a polohové vytýčení všech inženýrských sítí na staveništi a jejich ověření u správců</t>
  </si>
  <si>
    <t>895782060</t>
  </si>
  <si>
    <t>012303000</t>
  </si>
  <si>
    <t xml:space="preserve">Geodetické práce po výstavbě - geodetické zaměření realizované stavby </t>
  </si>
  <si>
    <t>-168049386</t>
  </si>
  <si>
    <t>013254000</t>
  </si>
  <si>
    <t>Dokumentace skutečného provedení stavby</t>
  </si>
  <si>
    <t>342585176</t>
  </si>
  <si>
    <t>091003000a</t>
  </si>
  <si>
    <t>Opatření k zajištění bezpečnosti účastníků realizace akce a veřejnosti (zejména zajištění staveniště, bezpečnostní tabulky, zajištění výkopů proti pádu veřejných osob, lávky přes výkopy, popř.jejich osvětlení apod.)</t>
  </si>
  <si>
    <t>512</t>
  </si>
  <si>
    <t>-1359168792</t>
  </si>
  <si>
    <t>091003000b</t>
  </si>
  <si>
    <t>Dodávka vybavení stavby dle příslušných ČSN se zaměřením na požární ochranu objektu a bezpečnost práce během výstavby (hasící přístroje, výstražné tabulky, zajištění podmínek bezpečnosti a ochrany zdraví při práci )</t>
  </si>
  <si>
    <t>1684782163</t>
  </si>
  <si>
    <t>091003000c</t>
  </si>
  <si>
    <t xml:space="preserve">Informační tabule s údaji o stavbě </t>
  </si>
  <si>
    <t>-1623162707</t>
  </si>
  <si>
    <t>091003000d</t>
  </si>
  <si>
    <t>Úklid dokončené stavby a jejího okolí</t>
  </si>
  <si>
    <t>-1849887048</t>
  </si>
  <si>
    <t>043134000</t>
  </si>
  <si>
    <t>Zkoušky zatěžovací - zkoušky hutnění</t>
  </si>
  <si>
    <t>-740676765</t>
  </si>
  <si>
    <t>049103000</t>
  </si>
  <si>
    <t xml:space="preserve">Náklady vzniklé v souvislosti s realizací stavby - Dopravně inženýrská opatření (DIO) - dopravní značení na staveništi </t>
  </si>
  <si>
    <t>1331529983</t>
  </si>
  <si>
    <t>091003000e</t>
  </si>
  <si>
    <t>Čištění veřených komunikací</t>
  </si>
  <si>
    <t>Kč</t>
  </si>
  <si>
    <t>-1734229294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</si>
</sst>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28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28</v>
      </c>
      <c r="AO17" s="21"/>
      <c r="AP17" s="21"/>
      <c r="AQ17" s="21"/>
      <c r="AR17" s="19"/>
      <c r="BE17" s="30"/>
      <c r="BS17" s="16" t="s">
        <v>35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28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28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44</v>
      </c>
      <c r="E29" s="45"/>
      <c r="F29" s="31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TV19-009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Využití prostoru bývalé tržnice u Mírového náměstí v Ostrově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Ostrov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66" t="str">
        <f>IF(AN8= "","",AN8)</f>
        <v>15. 4. 2019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24.9" customHeight="1"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Město Ostrov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67" t="str">
        <f>IF(E17="","",E17)</f>
        <v>BPO spol. s r.o.,Lidická 1239,36317 OSTROV</v>
      </c>
      <c r="AN49" s="38"/>
      <c r="AO49" s="38"/>
      <c r="AP49" s="38"/>
      <c r="AQ49" s="38"/>
      <c r="AR49" s="42"/>
      <c r="AS49" s="68" t="s">
        <v>54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67" t="str">
        <f>IF(E20="","",E20)</f>
        <v>Tomanová Ing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55</v>
      </c>
      <c r="D52" s="81"/>
      <c r="E52" s="81"/>
      <c r="F52" s="81"/>
      <c r="G52" s="81"/>
      <c r="H52" s="82"/>
      <c r="I52" s="83" t="s">
        <v>56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57</v>
      </c>
      <c r="AH52" s="81"/>
      <c r="AI52" s="81"/>
      <c r="AJ52" s="81"/>
      <c r="AK52" s="81"/>
      <c r="AL52" s="81"/>
      <c r="AM52" s="81"/>
      <c r="AN52" s="83" t="s">
        <v>58</v>
      </c>
      <c r="AO52" s="81"/>
      <c r="AP52" s="81"/>
      <c r="AQ52" s="85" t="s">
        <v>59</v>
      </c>
      <c r="AR52" s="42"/>
      <c r="AS52" s="86" t="s">
        <v>60</v>
      </c>
      <c r="AT52" s="87" t="s">
        <v>61</v>
      </c>
      <c r="AU52" s="87" t="s">
        <v>62</v>
      </c>
      <c r="AV52" s="87" t="s">
        <v>63</v>
      </c>
      <c r="AW52" s="87" t="s">
        <v>64</v>
      </c>
      <c r="AX52" s="87" t="s">
        <v>65</v>
      </c>
      <c r="AY52" s="87" t="s">
        <v>66</v>
      </c>
      <c r="AZ52" s="87" t="s">
        <v>67</v>
      </c>
      <c r="BA52" s="87" t="s">
        <v>68</v>
      </c>
      <c r="BB52" s="87" t="s">
        <v>69</v>
      </c>
      <c r="BC52" s="87" t="s">
        <v>70</v>
      </c>
      <c r="BD52" s="88" t="s">
        <v>71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ROUND(SUM(AG55:AG59),2)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28</v>
      </c>
      <c r="AR54" s="98"/>
      <c r="AS54" s="99">
        <f>ROUND(SUM(AS55:AS59),2)</f>
        <v>0</v>
      </c>
      <c r="AT54" s="100">
        <f>ROUND(SUM(AV54:AW54),2)</f>
        <v>0</v>
      </c>
      <c r="AU54" s="101">
        <f>ROUND(SUM(AU55:AU59),5)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ROUND(SUM(AZ55:AZ59),2)</f>
        <v>0</v>
      </c>
      <c r="BA54" s="100">
        <f>ROUND(SUM(BA55:BA59),2)</f>
        <v>0</v>
      </c>
      <c r="BB54" s="100">
        <f>ROUND(SUM(BB55:BB59),2)</f>
        <v>0</v>
      </c>
      <c r="BC54" s="100">
        <f>ROUND(SUM(BC55:BC59),2)</f>
        <v>0</v>
      </c>
      <c r="BD54" s="102">
        <f>ROUND(SUM(BD55:BD59),2)</f>
        <v>0</v>
      </c>
      <c r="BS54" s="103" t="s">
        <v>73</v>
      </c>
      <c r="BT54" s="103" t="s">
        <v>74</v>
      </c>
      <c r="BU54" s="104" t="s">
        <v>75</v>
      </c>
      <c r="BV54" s="103" t="s">
        <v>76</v>
      </c>
      <c r="BW54" s="103" t="s">
        <v>5</v>
      </c>
      <c r="BX54" s="103" t="s">
        <v>77</v>
      </c>
      <c r="CL54" s="103" t="s">
        <v>19</v>
      </c>
    </row>
    <row r="55" s="5" customFormat="1" ht="16.5" customHeight="1">
      <c r="A55" s="105" t="s">
        <v>78</v>
      </c>
      <c r="B55" s="106"/>
      <c r="C55" s="107"/>
      <c r="D55" s="108" t="s">
        <v>79</v>
      </c>
      <c r="E55" s="108"/>
      <c r="F55" s="108"/>
      <c r="G55" s="108"/>
      <c r="H55" s="108"/>
      <c r="I55" s="109"/>
      <c r="J55" s="108" t="s">
        <v>80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'A - Stavební část'!J30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81</v>
      </c>
      <c r="AR55" s="112"/>
      <c r="AS55" s="113">
        <v>0</v>
      </c>
      <c r="AT55" s="114">
        <f>ROUND(SUM(AV55:AW55),2)</f>
        <v>0</v>
      </c>
      <c r="AU55" s="115">
        <f>'A - Stavební část'!P87</f>
        <v>0</v>
      </c>
      <c r="AV55" s="114">
        <f>'A - Stavební část'!J33</f>
        <v>0</v>
      </c>
      <c r="AW55" s="114">
        <f>'A - Stavební část'!J34</f>
        <v>0</v>
      </c>
      <c r="AX55" s="114">
        <f>'A - Stavební část'!J35</f>
        <v>0</v>
      </c>
      <c r="AY55" s="114">
        <f>'A - Stavební část'!J36</f>
        <v>0</v>
      </c>
      <c r="AZ55" s="114">
        <f>'A - Stavební část'!F33</f>
        <v>0</v>
      </c>
      <c r="BA55" s="114">
        <f>'A - Stavební část'!F34</f>
        <v>0</v>
      </c>
      <c r="BB55" s="114">
        <f>'A - Stavební část'!F35</f>
        <v>0</v>
      </c>
      <c r="BC55" s="114">
        <f>'A - Stavební část'!F36</f>
        <v>0</v>
      </c>
      <c r="BD55" s="116">
        <f>'A - Stavební část'!F37</f>
        <v>0</v>
      </c>
      <c r="BT55" s="117" t="s">
        <v>82</v>
      </c>
      <c r="BV55" s="117" t="s">
        <v>76</v>
      </c>
      <c r="BW55" s="117" t="s">
        <v>83</v>
      </c>
      <c r="BX55" s="117" t="s">
        <v>5</v>
      </c>
      <c r="CL55" s="117" t="s">
        <v>19</v>
      </c>
      <c r="CM55" s="117" t="s">
        <v>84</v>
      </c>
    </row>
    <row r="56" s="5" customFormat="1" ht="16.5" customHeight="1">
      <c r="A56" s="105" t="s">
        <v>78</v>
      </c>
      <c r="B56" s="106"/>
      <c r="C56" s="107"/>
      <c r="D56" s="108" t="s">
        <v>85</v>
      </c>
      <c r="E56" s="108"/>
      <c r="F56" s="108"/>
      <c r="G56" s="108"/>
      <c r="H56" s="108"/>
      <c r="I56" s="109"/>
      <c r="J56" s="108" t="s">
        <v>86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'B - Dopravní část 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81</v>
      </c>
      <c r="AR56" s="112"/>
      <c r="AS56" s="113">
        <v>0</v>
      </c>
      <c r="AT56" s="114">
        <f>ROUND(SUM(AV56:AW56),2)</f>
        <v>0</v>
      </c>
      <c r="AU56" s="115">
        <f>'B - Dopravní část '!P96</f>
        <v>0</v>
      </c>
      <c r="AV56" s="114">
        <f>'B - Dopravní část '!J33</f>
        <v>0</v>
      </c>
      <c r="AW56" s="114">
        <f>'B - Dopravní část '!J34</f>
        <v>0</v>
      </c>
      <c r="AX56" s="114">
        <f>'B - Dopravní část '!J35</f>
        <v>0</v>
      </c>
      <c r="AY56" s="114">
        <f>'B - Dopravní část '!J36</f>
        <v>0</v>
      </c>
      <c r="AZ56" s="114">
        <f>'B - Dopravní část '!F33</f>
        <v>0</v>
      </c>
      <c r="BA56" s="114">
        <f>'B - Dopravní část '!F34</f>
        <v>0</v>
      </c>
      <c r="BB56" s="114">
        <f>'B - Dopravní část '!F35</f>
        <v>0</v>
      </c>
      <c r="BC56" s="114">
        <f>'B - Dopravní část '!F36</f>
        <v>0</v>
      </c>
      <c r="BD56" s="116">
        <f>'B - Dopravní část '!F37</f>
        <v>0</v>
      </c>
      <c r="BT56" s="117" t="s">
        <v>82</v>
      </c>
      <c r="BV56" s="117" t="s">
        <v>76</v>
      </c>
      <c r="BW56" s="117" t="s">
        <v>87</v>
      </c>
      <c r="BX56" s="117" t="s">
        <v>5</v>
      </c>
      <c r="CL56" s="117" t="s">
        <v>19</v>
      </c>
      <c r="CM56" s="117" t="s">
        <v>84</v>
      </c>
    </row>
    <row r="57" s="5" customFormat="1" ht="16.5" customHeight="1">
      <c r="A57" s="105" t="s">
        <v>78</v>
      </c>
      <c r="B57" s="106"/>
      <c r="C57" s="107"/>
      <c r="D57" s="108" t="s">
        <v>88</v>
      </c>
      <c r="E57" s="108"/>
      <c r="F57" s="108"/>
      <c r="G57" s="108"/>
      <c r="H57" s="108"/>
      <c r="I57" s="109"/>
      <c r="J57" s="108" t="s">
        <v>89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'C - Sadové úpravy'!J30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81</v>
      </c>
      <c r="AR57" s="112"/>
      <c r="AS57" s="113">
        <v>0</v>
      </c>
      <c r="AT57" s="114">
        <f>ROUND(SUM(AV57:AW57),2)</f>
        <v>0</v>
      </c>
      <c r="AU57" s="115">
        <f>'C - Sadové úpravy'!P82</f>
        <v>0</v>
      </c>
      <c r="AV57" s="114">
        <f>'C - Sadové úpravy'!J33</f>
        <v>0</v>
      </c>
      <c r="AW57" s="114">
        <f>'C - Sadové úpravy'!J34</f>
        <v>0</v>
      </c>
      <c r="AX57" s="114">
        <f>'C - Sadové úpravy'!J35</f>
        <v>0</v>
      </c>
      <c r="AY57" s="114">
        <f>'C - Sadové úpravy'!J36</f>
        <v>0</v>
      </c>
      <c r="AZ57" s="114">
        <f>'C - Sadové úpravy'!F33</f>
        <v>0</v>
      </c>
      <c r="BA57" s="114">
        <f>'C - Sadové úpravy'!F34</f>
        <v>0</v>
      </c>
      <c r="BB57" s="114">
        <f>'C - Sadové úpravy'!F35</f>
        <v>0</v>
      </c>
      <c r="BC57" s="114">
        <f>'C - Sadové úpravy'!F36</f>
        <v>0</v>
      </c>
      <c r="BD57" s="116">
        <f>'C - Sadové úpravy'!F37</f>
        <v>0</v>
      </c>
      <c r="BT57" s="117" t="s">
        <v>82</v>
      </c>
      <c r="BV57" s="117" t="s">
        <v>76</v>
      </c>
      <c r="BW57" s="117" t="s">
        <v>90</v>
      </c>
      <c r="BX57" s="117" t="s">
        <v>5</v>
      </c>
      <c r="CL57" s="117" t="s">
        <v>19</v>
      </c>
      <c r="CM57" s="117" t="s">
        <v>84</v>
      </c>
    </row>
    <row r="58" s="5" customFormat="1" ht="16.5" customHeight="1">
      <c r="A58" s="105" t="s">
        <v>78</v>
      </c>
      <c r="B58" s="106"/>
      <c r="C58" s="107"/>
      <c r="D58" s="108" t="s">
        <v>73</v>
      </c>
      <c r="E58" s="108"/>
      <c r="F58" s="108"/>
      <c r="G58" s="108"/>
      <c r="H58" s="108"/>
      <c r="I58" s="109"/>
      <c r="J58" s="108" t="s">
        <v>91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'D - Elektročást - PŘENOS'!J30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81</v>
      </c>
      <c r="AR58" s="112"/>
      <c r="AS58" s="113">
        <v>0</v>
      </c>
      <c r="AT58" s="114">
        <f>ROUND(SUM(AV58:AW58),2)</f>
        <v>0</v>
      </c>
      <c r="AU58" s="115">
        <f>'D - Elektročást - PŘENOS'!P80</f>
        <v>0</v>
      </c>
      <c r="AV58" s="114">
        <f>'D - Elektročást - PŘENOS'!J33</f>
        <v>0</v>
      </c>
      <c r="AW58" s="114">
        <f>'D - Elektročást - PŘENOS'!J34</f>
        <v>0</v>
      </c>
      <c r="AX58" s="114">
        <f>'D - Elektročást - PŘENOS'!J35</f>
        <v>0</v>
      </c>
      <c r="AY58" s="114">
        <f>'D - Elektročást - PŘENOS'!J36</f>
        <v>0</v>
      </c>
      <c r="AZ58" s="114">
        <f>'D - Elektročást - PŘENOS'!F33</f>
        <v>0</v>
      </c>
      <c r="BA58" s="114">
        <f>'D - Elektročást - PŘENOS'!F34</f>
        <v>0</v>
      </c>
      <c r="BB58" s="114">
        <f>'D - Elektročást - PŘENOS'!F35</f>
        <v>0</v>
      </c>
      <c r="BC58" s="114">
        <f>'D - Elektročást - PŘENOS'!F36</f>
        <v>0</v>
      </c>
      <c r="BD58" s="116">
        <f>'D - Elektročást - PŘENOS'!F37</f>
        <v>0</v>
      </c>
      <c r="BT58" s="117" t="s">
        <v>82</v>
      </c>
      <c r="BV58" s="117" t="s">
        <v>76</v>
      </c>
      <c r="BW58" s="117" t="s">
        <v>92</v>
      </c>
      <c r="BX58" s="117" t="s">
        <v>5</v>
      </c>
      <c r="CL58" s="117" t="s">
        <v>19</v>
      </c>
      <c r="CM58" s="117" t="s">
        <v>84</v>
      </c>
    </row>
    <row r="59" s="5" customFormat="1" ht="16.5" customHeight="1">
      <c r="A59" s="105" t="s">
        <v>78</v>
      </c>
      <c r="B59" s="106"/>
      <c r="C59" s="107"/>
      <c r="D59" s="108" t="s">
        <v>93</v>
      </c>
      <c r="E59" s="108"/>
      <c r="F59" s="108"/>
      <c r="G59" s="108"/>
      <c r="H59" s="108"/>
      <c r="I59" s="109"/>
      <c r="J59" s="108" t="s">
        <v>94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'E - VRN+VON'!J30</f>
        <v>0</v>
      </c>
      <c r="AH59" s="109"/>
      <c r="AI59" s="109"/>
      <c r="AJ59" s="109"/>
      <c r="AK59" s="109"/>
      <c r="AL59" s="109"/>
      <c r="AM59" s="109"/>
      <c r="AN59" s="110">
        <f>SUM(AG59,AT59)</f>
        <v>0</v>
      </c>
      <c r="AO59" s="109"/>
      <c r="AP59" s="109"/>
      <c r="AQ59" s="111" t="s">
        <v>81</v>
      </c>
      <c r="AR59" s="112"/>
      <c r="AS59" s="118">
        <v>0</v>
      </c>
      <c r="AT59" s="119">
        <f>ROUND(SUM(AV59:AW59),2)</f>
        <v>0</v>
      </c>
      <c r="AU59" s="120">
        <f>'E - VRN+VON'!P81</f>
        <v>0</v>
      </c>
      <c r="AV59" s="119">
        <f>'E - VRN+VON'!J33</f>
        <v>0</v>
      </c>
      <c r="AW59" s="119">
        <f>'E - VRN+VON'!J34</f>
        <v>0</v>
      </c>
      <c r="AX59" s="119">
        <f>'E - VRN+VON'!J35</f>
        <v>0</v>
      </c>
      <c r="AY59" s="119">
        <f>'E - VRN+VON'!J36</f>
        <v>0</v>
      </c>
      <c r="AZ59" s="119">
        <f>'E - VRN+VON'!F33</f>
        <v>0</v>
      </c>
      <c r="BA59" s="119">
        <f>'E - VRN+VON'!F34</f>
        <v>0</v>
      </c>
      <c r="BB59" s="119">
        <f>'E - VRN+VON'!F35</f>
        <v>0</v>
      </c>
      <c r="BC59" s="119">
        <f>'E - VRN+VON'!F36</f>
        <v>0</v>
      </c>
      <c r="BD59" s="121">
        <f>'E - VRN+VON'!F37</f>
        <v>0</v>
      </c>
      <c r="BT59" s="117" t="s">
        <v>82</v>
      </c>
      <c r="BV59" s="117" t="s">
        <v>76</v>
      </c>
      <c r="BW59" s="117" t="s">
        <v>95</v>
      </c>
      <c r="BX59" s="117" t="s">
        <v>5</v>
      </c>
      <c r="CL59" s="117" t="s">
        <v>19</v>
      </c>
      <c r="CM59" s="117" t="s">
        <v>84</v>
      </c>
    </row>
    <row r="60" s="1" customFormat="1" ht="30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2"/>
    </row>
  </sheetData>
  <sheetProtection sheet="1" formatColumns="0" formatRows="0" objects="1" scenarios="1" spinCount="100000" saltValue="lu4OZI2OfypWxa69POHJ+gy/WOfF9zB7LKqYnawj0vXXwNk7wfLTQJHrn3ctBLAE/yNqTM8RmJji0janc5nAyQ==" hashValue="NYFTAP+w7hRS3OGfuXyA9thbIEourkDVUlsWIwKtYNzu++BtfgF7HSUlYdFHaXhJxYmuBgHnjfMjT109YqKfFQ==" algorithmName="SHA-512" password="CC35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A - Stavební část'!C2" display="/"/>
    <hyperlink ref="A56" location="'B - Dopravní část '!C2" display="/"/>
    <hyperlink ref="A57" location="'C - Sadové úpravy'!C2" display="/"/>
    <hyperlink ref="A58" location="'D - Elektročást - PŘENOS'!C2" display="/"/>
    <hyperlink ref="A59" location="'E - VRN+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83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96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Využití prostoru bývalé tržnice u Mírového náměstí v Ostrově</v>
      </c>
      <c r="F7" s="127"/>
      <c r="G7" s="127"/>
      <c r="H7" s="127"/>
      <c r="L7" s="19"/>
    </row>
    <row r="8" hidden="1" s="1" customFormat="1" ht="12" customHeight="1">
      <c r="B8" s="42"/>
      <c r="D8" s="127" t="s">
        <v>97</v>
      </c>
      <c r="I8" s="129"/>
      <c r="L8" s="42"/>
    </row>
    <row r="9" hidden="1" s="1" customFormat="1" ht="36.96" customHeight="1">
      <c r="B9" s="42"/>
      <c r="E9" s="130" t="s">
        <v>98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15. 4. 2019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ROUND(J87,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ROUND((SUM(BE87:BE235)),  2)</f>
        <v>0</v>
      </c>
      <c r="I33" s="142">
        <v>0.20999999999999999</v>
      </c>
      <c r="J33" s="141">
        <f>ROUND(((SUM(BE87:BE235))*I33),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ROUND((SUM(BF87:BF235)),  2)</f>
        <v>0</v>
      </c>
      <c r="I34" s="142">
        <v>0.14999999999999999</v>
      </c>
      <c r="J34" s="141">
        <f>ROUND(((SUM(BF87:BF235))*I34),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ROUND((SUM(BG87:BG235)),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ROUND((SUM(BH87:BH235)),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ROUND((SUM(BI87:BI235)),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Využití prostoru bývalé tržnice u Mírového náměstí v Ostrově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97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A - Stavební část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1" t="s">
        <v>24</v>
      </c>
      <c r="J52" s="66" t="str">
        <f>IF(J12="","",J12)</f>
        <v>15. 4. 2019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100</v>
      </c>
      <c r="D57" s="159"/>
      <c r="E57" s="159"/>
      <c r="F57" s="159"/>
      <c r="G57" s="159"/>
      <c r="H57" s="159"/>
      <c r="I57" s="160"/>
      <c r="J57" s="161" t="s">
        <v>101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J87</f>
        <v>0</v>
      </c>
      <c r="K59" s="38"/>
      <c r="L59" s="42"/>
      <c r="AU59" s="16" t="s">
        <v>102</v>
      </c>
    </row>
    <row r="60" s="7" customFormat="1" ht="24.96" customHeight="1">
      <c r="B60" s="163"/>
      <c r="C60" s="164"/>
      <c r="D60" s="165" t="s">
        <v>103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104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8" customFormat="1" ht="19.92" customHeight="1">
      <c r="B62" s="170"/>
      <c r="C62" s="171"/>
      <c r="D62" s="172" t="s">
        <v>105</v>
      </c>
      <c r="E62" s="173"/>
      <c r="F62" s="173"/>
      <c r="G62" s="173"/>
      <c r="H62" s="173"/>
      <c r="I62" s="174"/>
      <c r="J62" s="175">
        <f>J112</f>
        <v>0</v>
      </c>
      <c r="K62" s="171"/>
      <c r="L62" s="176"/>
    </row>
    <row r="63" s="8" customFormat="1" ht="19.92" customHeight="1">
      <c r="B63" s="170"/>
      <c r="C63" s="171"/>
      <c r="D63" s="172" t="s">
        <v>106</v>
      </c>
      <c r="E63" s="173"/>
      <c r="F63" s="173"/>
      <c r="G63" s="173"/>
      <c r="H63" s="173"/>
      <c r="I63" s="174"/>
      <c r="J63" s="175">
        <f>J130</f>
        <v>0</v>
      </c>
      <c r="K63" s="171"/>
      <c r="L63" s="176"/>
    </row>
    <row r="64" s="8" customFormat="1" ht="19.92" customHeight="1">
      <c r="B64" s="170"/>
      <c r="C64" s="171"/>
      <c r="D64" s="172" t="s">
        <v>107</v>
      </c>
      <c r="E64" s="173"/>
      <c r="F64" s="173"/>
      <c r="G64" s="173"/>
      <c r="H64" s="173"/>
      <c r="I64" s="174"/>
      <c r="J64" s="175">
        <f>J178</f>
        <v>0</v>
      </c>
      <c r="K64" s="171"/>
      <c r="L64" s="176"/>
    </row>
    <row r="65" s="7" customFormat="1" ht="24.96" customHeight="1">
      <c r="B65" s="163"/>
      <c r="C65" s="164"/>
      <c r="D65" s="165" t="s">
        <v>108</v>
      </c>
      <c r="E65" s="166"/>
      <c r="F65" s="166"/>
      <c r="G65" s="166"/>
      <c r="H65" s="166"/>
      <c r="I65" s="167"/>
      <c r="J65" s="168">
        <f>J180</f>
        <v>0</v>
      </c>
      <c r="K65" s="164"/>
      <c r="L65" s="169"/>
    </row>
    <row r="66" s="8" customFormat="1" ht="19.92" customHeight="1">
      <c r="B66" s="170"/>
      <c r="C66" s="171"/>
      <c r="D66" s="172" t="s">
        <v>109</v>
      </c>
      <c r="E66" s="173"/>
      <c r="F66" s="173"/>
      <c r="G66" s="173"/>
      <c r="H66" s="173"/>
      <c r="I66" s="174"/>
      <c r="J66" s="175">
        <f>J181</f>
        <v>0</v>
      </c>
      <c r="K66" s="171"/>
      <c r="L66" s="176"/>
    </row>
    <row r="67" s="8" customFormat="1" ht="19.92" customHeight="1">
      <c r="B67" s="170"/>
      <c r="C67" s="171"/>
      <c r="D67" s="172" t="s">
        <v>110</v>
      </c>
      <c r="E67" s="173"/>
      <c r="F67" s="173"/>
      <c r="G67" s="173"/>
      <c r="H67" s="173"/>
      <c r="I67" s="174"/>
      <c r="J67" s="175">
        <f>J206</f>
        <v>0</v>
      </c>
      <c r="K67" s="171"/>
      <c r="L67" s="176"/>
    </row>
    <row r="68" s="1" customFormat="1" ht="21.84" customHeight="1">
      <c r="B68" s="37"/>
      <c r="C68" s="38"/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3"/>
      <c r="J69" s="57"/>
      <c r="K69" s="57"/>
      <c r="L69" s="42"/>
    </row>
    <row r="73" s="1" customFormat="1" ht="6.96" customHeight="1">
      <c r="B73" s="58"/>
      <c r="C73" s="59"/>
      <c r="D73" s="59"/>
      <c r="E73" s="59"/>
      <c r="F73" s="59"/>
      <c r="G73" s="59"/>
      <c r="H73" s="59"/>
      <c r="I73" s="156"/>
      <c r="J73" s="59"/>
      <c r="K73" s="59"/>
      <c r="L73" s="42"/>
    </row>
    <row r="74" s="1" customFormat="1" ht="24.96" customHeight="1">
      <c r="B74" s="37"/>
      <c r="C74" s="22" t="s">
        <v>111</v>
      </c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2" customHeight="1">
      <c r="B76" s="37"/>
      <c r="C76" s="31" t="s">
        <v>16</v>
      </c>
      <c r="D76" s="38"/>
      <c r="E76" s="38"/>
      <c r="F76" s="38"/>
      <c r="G76" s="38"/>
      <c r="H76" s="38"/>
      <c r="I76" s="129"/>
      <c r="J76" s="38"/>
      <c r="K76" s="38"/>
      <c r="L76" s="42"/>
    </row>
    <row r="77" s="1" customFormat="1" ht="16.5" customHeight="1">
      <c r="B77" s="37"/>
      <c r="C77" s="38"/>
      <c r="D77" s="38"/>
      <c r="E77" s="157" t="str">
        <f>E7</f>
        <v>Využití prostoru bývalé tržnice u Mírového náměstí v Ostrově</v>
      </c>
      <c r="F77" s="31"/>
      <c r="G77" s="31"/>
      <c r="H77" s="31"/>
      <c r="I77" s="129"/>
      <c r="J77" s="38"/>
      <c r="K77" s="38"/>
      <c r="L77" s="42"/>
    </row>
    <row r="78" s="1" customFormat="1" ht="12" customHeight="1">
      <c r="B78" s="37"/>
      <c r="C78" s="31" t="s">
        <v>97</v>
      </c>
      <c r="D78" s="38"/>
      <c r="E78" s="38"/>
      <c r="F78" s="38"/>
      <c r="G78" s="38"/>
      <c r="H78" s="38"/>
      <c r="I78" s="129"/>
      <c r="J78" s="38"/>
      <c r="K78" s="38"/>
      <c r="L78" s="42"/>
    </row>
    <row r="79" s="1" customFormat="1" ht="16.5" customHeight="1">
      <c r="B79" s="37"/>
      <c r="C79" s="38"/>
      <c r="D79" s="38"/>
      <c r="E79" s="63" t="str">
        <f>E9</f>
        <v>A - Stavební část</v>
      </c>
      <c r="F79" s="38"/>
      <c r="G79" s="38"/>
      <c r="H79" s="38"/>
      <c r="I79" s="129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29"/>
      <c r="J80" s="38"/>
      <c r="K80" s="38"/>
      <c r="L80" s="42"/>
    </row>
    <row r="81" s="1" customFormat="1" ht="12" customHeight="1">
      <c r="B81" s="37"/>
      <c r="C81" s="31" t="s">
        <v>22</v>
      </c>
      <c r="D81" s="38"/>
      <c r="E81" s="38"/>
      <c r="F81" s="26" t="str">
        <f>F12</f>
        <v>Ostrov</v>
      </c>
      <c r="G81" s="38"/>
      <c r="H81" s="38"/>
      <c r="I81" s="131" t="s">
        <v>24</v>
      </c>
      <c r="J81" s="66" t="str">
        <f>IF(J12="","",J12)</f>
        <v>15. 4. 2019</v>
      </c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29"/>
      <c r="J82" s="38"/>
      <c r="K82" s="38"/>
      <c r="L82" s="42"/>
    </row>
    <row r="83" s="1" customFormat="1" ht="24.9" customHeight="1">
      <c r="B83" s="37"/>
      <c r="C83" s="31" t="s">
        <v>26</v>
      </c>
      <c r="D83" s="38"/>
      <c r="E83" s="38"/>
      <c r="F83" s="26" t="str">
        <f>E15</f>
        <v>Město Ostrov</v>
      </c>
      <c r="G83" s="38"/>
      <c r="H83" s="38"/>
      <c r="I83" s="131" t="s">
        <v>33</v>
      </c>
      <c r="J83" s="35" t="str">
        <f>E21</f>
        <v>BPO spol. s r.o.,Lidická 1239,36317 OSTROV</v>
      </c>
      <c r="K83" s="38"/>
      <c r="L83" s="42"/>
    </row>
    <row r="84" s="1" customFormat="1" ht="13.65" customHeight="1">
      <c r="B84" s="37"/>
      <c r="C84" s="31" t="s">
        <v>31</v>
      </c>
      <c r="D84" s="38"/>
      <c r="E84" s="38"/>
      <c r="F84" s="26" t="str">
        <f>IF(E18="","",E18)</f>
        <v>Vyplň údaj</v>
      </c>
      <c r="G84" s="38"/>
      <c r="H84" s="38"/>
      <c r="I84" s="131" t="s">
        <v>36</v>
      </c>
      <c r="J84" s="35" t="str">
        <f>E24</f>
        <v>Tomanová Ing</v>
      </c>
      <c r="K84" s="38"/>
      <c r="L84" s="42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129"/>
      <c r="J85" s="38"/>
      <c r="K85" s="38"/>
      <c r="L85" s="42"/>
    </row>
    <row r="86" s="9" customFormat="1" ht="29.28" customHeight="1">
      <c r="B86" s="177"/>
      <c r="C86" s="178" t="s">
        <v>112</v>
      </c>
      <c r="D86" s="179" t="s">
        <v>59</v>
      </c>
      <c r="E86" s="179" t="s">
        <v>55</v>
      </c>
      <c r="F86" s="179" t="s">
        <v>56</v>
      </c>
      <c r="G86" s="179" t="s">
        <v>113</v>
      </c>
      <c r="H86" s="179" t="s">
        <v>114</v>
      </c>
      <c r="I86" s="180" t="s">
        <v>115</v>
      </c>
      <c r="J86" s="179" t="s">
        <v>101</v>
      </c>
      <c r="K86" s="181" t="s">
        <v>116</v>
      </c>
      <c r="L86" s="182"/>
      <c r="M86" s="86" t="s">
        <v>28</v>
      </c>
      <c r="N86" s="87" t="s">
        <v>44</v>
      </c>
      <c r="O86" s="87" t="s">
        <v>117</v>
      </c>
      <c r="P86" s="87" t="s">
        <v>118</v>
      </c>
      <c r="Q86" s="87" t="s">
        <v>119</v>
      </c>
      <c r="R86" s="87" t="s">
        <v>120</v>
      </c>
      <c r="S86" s="87" t="s">
        <v>121</v>
      </c>
      <c r="T86" s="88" t="s">
        <v>122</v>
      </c>
    </row>
    <row r="87" s="1" customFormat="1" ht="22.8" customHeight="1">
      <c r="B87" s="37"/>
      <c r="C87" s="93" t="s">
        <v>123</v>
      </c>
      <c r="D87" s="38"/>
      <c r="E87" s="38"/>
      <c r="F87" s="38"/>
      <c r="G87" s="38"/>
      <c r="H87" s="38"/>
      <c r="I87" s="129"/>
      <c r="J87" s="183">
        <f>BK87</f>
        <v>0</v>
      </c>
      <c r="K87" s="38"/>
      <c r="L87" s="42"/>
      <c r="M87" s="89"/>
      <c r="N87" s="90"/>
      <c r="O87" s="90"/>
      <c r="P87" s="184">
        <f>P88+P180</f>
        <v>0</v>
      </c>
      <c r="Q87" s="90"/>
      <c r="R87" s="184">
        <f>R88+R180</f>
        <v>2.9059183200000001</v>
      </c>
      <c r="S87" s="90"/>
      <c r="T87" s="185">
        <f>T88+T180</f>
        <v>2.6500000000000004</v>
      </c>
      <c r="AT87" s="16" t="s">
        <v>73</v>
      </c>
      <c r="AU87" s="16" t="s">
        <v>102</v>
      </c>
      <c r="BK87" s="186">
        <f>BK88+BK180</f>
        <v>0</v>
      </c>
    </row>
    <row r="88" s="10" customFormat="1" ht="25.92" customHeight="1">
      <c r="B88" s="187"/>
      <c r="C88" s="188"/>
      <c r="D88" s="189" t="s">
        <v>73</v>
      </c>
      <c r="E88" s="190" t="s">
        <v>124</v>
      </c>
      <c r="F88" s="190" t="s">
        <v>125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P89+P112+P130+P178</f>
        <v>0</v>
      </c>
      <c r="Q88" s="195"/>
      <c r="R88" s="196">
        <f>R89+R112+R130+R178</f>
        <v>2.1354583200000001</v>
      </c>
      <c r="S88" s="195"/>
      <c r="T88" s="197">
        <f>T89+T112+T130+T178</f>
        <v>2.6500000000000004</v>
      </c>
      <c r="AR88" s="198" t="s">
        <v>82</v>
      </c>
      <c r="AT88" s="199" t="s">
        <v>73</v>
      </c>
      <c r="AU88" s="199" t="s">
        <v>74</v>
      </c>
      <c r="AY88" s="198" t="s">
        <v>126</v>
      </c>
      <c r="BK88" s="200">
        <f>BK89+BK112+BK130+BK178</f>
        <v>0</v>
      </c>
    </row>
    <row r="89" s="10" customFormat="1" ht="22.8" customHeight="1">
      <c r="B89" s="187"/>
      <c r="C89" s="188"/>
      <c r="D89" s="189" t="s">
        <v>73</v>
      </c>
      <c r="E89" s="201" t="s">
        <v>127</v>
      </c>
      <c r="F89" s="201" t="s">
        <v>128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SUM(P90:P111)</f>
        <v>0</v>
      </c>
      <c r="Q89" s="195"/>
      <c r="R89" s="196">
        <f>SUM(R90:R111)</f>
        <v>1.6166450000000001</v>
      </c>
      <c r="S89" s="195"/>
      <c r="T89" s="197">
        <f>SUM(T90:T111)</f>
        <v>0</v>
      </c>
      <c r="AR89" s="198" t="s">
        <v>82</v>
      </c>
      <c r="AT89" s="199" t="s">
        <v>73</v>
      </c>
      <c r="AU89" s="199" t="s">
        <v>82</v>
      </c>
      <c r="AY89" s="198" t="s">
        <v>126</v>
      </c>
      <c r="BK89" s="200">
        <f>SUM(BK90:BK111)</f>
        <v>0</v>
      </c>
    </row>
    <row r="90" s="1" customFormat="1" ht="16.5" customHeight="1">
      <c r="B90" s="37"/>
      <c r="C90" s="203" t="s">
        <v>82</v>
      </c>
      <c r="D90" s="203" t="s">
        <v>129</v>
      </c>
      <c r="E90" s="204" t="s">
        <v>130</v>
      </c>
      <c r="F90" s="205" t="s">
        <v>131</v>
      </c>
      <c r="G90" s="206" t="s">
        <v>132</v>
      </c>
      <c r="H90" s="207">
        <v>0.65000000000000002</v>
      </c>
      <c r="I90" s="208"/>
      <c r="J90" s="209">
        <f>ROUND(I90*H90,2)</f>
        <v>0</v>
      </c>
      <c r="K90" s="205" t="s">
        <v>133</v>
      </c>
      <c r="L90" s="42"/>
      <c r="M90" s="210" t="s">
        <v>28</v>
      </c>
      <c r="N90" s="211" t="s">
        <v>45</v>
      </c>
      <c r="O90" s="78"/>
      <c r="P90" s="212">
        <f>O90*H90</f>
        <v>0</v>
      </c>
      <c r="Q90" s="212">
        <v>2.4533</v>
      </c>
      <c r="R90" s="212">
        <f>Q90*H90</f>
        <v>1.5946450000000001</v>
      </c>
      <c r="S90" s="212">
        <v>0</v>
      </c>
      <c r="T90" s="213">
        <f>S90*H90</f>
        <v>0</v>
      </c>
      <c r="AR90" s="16" t="s">
        <v>134</v>
      </c>
      <c r="AT90" s="16" t="s">
        <v>129</v>
      </c>
      <c r="AU90" s="16" t="s">
        <v>84</v>
      </c>
      <c r="AY90" s="16" t="s">
        <v>126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82</v>
      </c>
      <c r="BK90" s="214">
        <f>ROUND(I90*H90,2)</f>
        <v>0</v>
      </c>
      <c r="BL90" s="16" t="s">
        <v>134</v>
      </c>
      <c r="BM90" s="16" t="s">
        <v>135</v>
      </c>
    </row>
    <row r="91" s="11" customFormat="1">
      <c r="B91" s="215"/>
      <c r="C91" s="216"/>
      <c r="D91" s="217" t="s">
        <v>136</v>
      </c>
      <c r="E91" s="218" t="s">
        <v>28</v>
      </c>
      <c r="F91" s="219" t="s">
        <v>137</v>
      </c>
      <c r="G91" s="216"/>
      <c r="H91" s="218" t="s">
        <v>28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136</v>
      </c>
      <c r="AU91" s="225" t="s">
        <v>84</v>
      </c>
      <c r="AV91" s="11" t="s">
        <v>82</v>
      </c>
      <c r="AW91" s="11" t="s">
        <v>35</v>
      </c>
      <c r="AX91" s="11" t="s">
        <v>74</v>
      </c>
      <c r="AY91" s="225" t="s">
        <v>126</v>
      </c>
    </row>
    <row r="92" s="11" customFormat="1">
      <c r="B92" s="215"/>
      <c r="C92" s="216"/>
      <c r="D92" s="217" t="s">
        <v>136</v>
      </c>
      <c r="E92" s="218" t="s">
        <v>28</v>
      </c>
      <c r="F92" s="219" t="s">
        <v>138</v>
      </c>
      <c r="G92" s="216"/>
      <c r="H92" s="218" t="s">
        <v>28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136</v>
      </c>
      <c r="AU92" s="225" t="s">
        <v>84</v>
      </c>
      <c r="AV92" s="11" t="s">
        <v>82</v>
      </c>
      <c r="AW92" s="11" t="s">
        <v>35</v>
      </c>
      <c r="AX92" s="11" t="s">
        <v>74</v>
      </c>
      <c r="AY92" s="225" t="s">
        <v>126</v>
      </c>
    </row>
    <row r="93" s="12" customFormat="1">
      <c r="B93" s="226"/>
      <c r="C93" s="227"/>
      <c r="D93" s="217" t="s">
        <v>136</v>
      </c>
      <c r="E93" s="228" t="s">
        <v>28</v>
      </c>
      <c r="F93" s="229" t="s">
        <v>139</v>
      </c>
      <c r="G93" s="227"/>
      <c r="H93" s="230">
        <v>0.14199999999999999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136</v>
      </c>
      <c r="AU93" s="236" t="s">
        <v>84</v>
      </c>
      <c r="AV93" s="12" t="s">
        <v>84</v>
      </c>
      <c r="AW93" s="12" t="s">
        <v>35</v>
      </c>
      <c r="AX93" s="12" t="s">
        <v>74</v>
      </c>
      <c r="AY93" s="236" t="s">
        <v>126</v>
      </c>
    </row>
    <row r="94" s="12" customFormat="1">
      <c r="B94" s="226"/>
      <c r="C94" s="227"/>
      <c r="D94" s="217" t="s">
        <v>136</v>
      </c>
      <c r="E94" s="228" t="s">
        <v>28</v>
      </c>
      <c r="F94" s="229" t="s">
        <v>140</v>
      </c>
      <c r="G94" s="227"/>
      <c r="H94" s="230">
        <v>0.23400000000000001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AT94" s="236" t="s">
        <v>136</v>
      </c>
      <c r="AU94" s="236" t="s">
        <v>84</v>
      </c>
      <c r="AV94" s="12" t="s">
        <v>84</v>
      </c>
      <c r="AW94" s="12" t="s">
        <v>35</v>
      </c>
      <c r="AX94" s="12" t="s">
        <v>74</v>
      </c>
      <c r="AY94" s="236" t="s">
        <v>126</v>
      </c>
    </row>
    <row r="95" s="12" customFormat="1">
      <c r="B95" s="226"/>
      <c r="C95" s="227"/>
      <c r="D95" s="217" t="s">
        <v>136</v>
      </c>
      <c r="E95" s="228" t="s">
        <v>28</v>
      </c>
      <c r="F95" s="229" t="s">
        <v>141</v>
      </c>
      <c r="G95" s="227"/>
      <c r="H95" s="230">
        <v>0.064000000000000001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136</v>
      </c>
      <c r="AU95" s="236" t="s">
        <v>84</v>
      </c>
      <c r="AV95" s="12" t="s">
        <v>84</v>
      </c>
      <c r="AW95" s="12" t="s">
        <v>35</v>
      </c>
      <c r="AX95" s="12" t="s">
        <v>74</v>
      </c>
      <c r="AY95" s="236" t="s">
        <v>126</v>
      </c>
    </row>
    <row r="96" s="11" customFormat="1">
      <c r="B96" s="215"/>
      <c r="C96" s="216"/>
      <c r="D96" s="217" t="s">
        <v>136</v>
      </c>
      <c r="E96" s="218" t="s">
        <v>28</v>
      </c>
      <c r="F96" s="219" t="s">
        <v>142</v>
      </c>
      <c r="G96" s="216"/>
      <c r="H96" s="218" t="s">
        <v>28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136</v>
      </c>
      <c r="AU96" s="225" t="s">
        <v>84</v>
      </c>
      <c r="AV96" s="11" t="s">
        <v>82</v>
      </c>
      <c r="AW96" s="11" t="s">
        <v>35</v>
      </c>
      <c r="AX96" s="11" t="s">
        <v>74</v>
      </c>
      <c r="AY96" s="225" t="s">
        <v>126</v>
      </c>
    </row>
    <row r="97" s="11" customFormat="1">
      <c r="B97" s="215"/>
      <c r="C97" s="216"/>
      <c r="D97" s="217" t="s">
        <v>136</v>
      </c>
      <c r="E97" s="218" t="s">
        <v>28</v>
      </c>
      <c r="F97" s="219" t="s">
        <v>143</v>
      </c>
      <c r="G97" s="216"/>
      <c r="H97" s="218" t="s">
        <v>28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136</v>
      </c>
      <c r="AU97" s="225" t="s">
        <v>84</v>
      </c>
      <c r="AV97" s="11" t="s">
        <v>82</v>
      </c>
      <c r="AW97" s="11" t="s">
        <v>35</v>
      </c>
      <c r="AX97" s="11" t="s">
        <v>74</v>
      </c>
      <c r="AY97" s="225" t="s">
        <v>126</v>
      </c>
    </row>
    <row r="98" s="12" customFormat="1">
      <c r="B98" s="226"/>
      <c r="C98" s="227"/>
      <c r="D98" s="217" t="s">
        <v>136</v>
      </c>
      <c r="E98" s="228" t="s">
        <v>28</v>
      </c>
      <c r="F98" s="229" t="s">
        <v>144</v>
      </c>
      <c r="G98" s="227"/>
      <c r="H98" s="230">
        <v>0.059999999999999998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136</v>
      </c>
      <c r="AU98" s="236" t="s">
        <v>84</v>
      </c>
      <c r="AV98" s="12" t="s">
        <v>84</v>
      </c>
      <c r="AW98" s="12" t="s">
        <v>35</v>
      </c>
      <c r="AX98" s="12" t="s">
        <v>74</v>
      </c>
      <c r="AY98" s="236" t="s">
        <v>126</v>
      </c>
    </row>
    <row r="99" s="12" customFormat="1">
      <c r="B99" s="226"/>
      <c r="C99" s="227"/>
      <c r="D99" s="217" t="s">
        <v>136</v>
      </c>
      <c r="E99" s="228" t="s">
        <v>28</v>
      </c>
      <c r="F99" s="229" t="s">
        <v>145</v>
      </c>
      <c r="G99" s="227"/>
      <c r="H99" s="230">
        <v>0.14999999999999999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136</v>
      </c>
      <c r="AU99" s="236" t="s">
        <v>84</v>
      </c>
      <c r="AV99" s="12" t="s">
        <v>84</v>
      </c>
      <c r="AW99" s="12" t="s">
        <v>35</v>
      </c>
      <c r="AX99" s="12" t="s">
        <v>74</v>
      </c>
      <c r="AY99" s="236" t="s">
        <v>126</v>
      </c>
    </row>
    <row r="100" s="13" customFormat="1">
      <c r="B100" s="237"/>
      <c r="C100" s="238"/>
      <c r="D100" s="217" t="s">
        <v>136</v>
      </c>
      <c r="E100" s="239" t="s">
        <v>28</v>
      </c>
      <c r="F100" s="240" t="s">
        <v>146</v>
      </c>
      <c r="G100" s="238"/>
      <c r="H100" s="241">
        <v>0.65000000000000002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136</v>
      </c>
      <c r="AU100" s="247" t="s">
        <v>84</v>
      </c>
      <c r="AV100" s="13" t="s">
        <v>134</v>
      </c>
      <c r="AW100" s="13" t="s">
        <v>35</v>
      </c>
      <c r="AX100" s="13" t="s">
        <v>82</v>
      </c>
      <c r="AY100" s="247" t="s">
        <v>126</v>
      </c>
    </row>
    <row r="101" s="1" customFormat="1" ht="16.5" customHeight="1">
      <c r="B101" s="37"/>
      <c r="C101" s="203" t="s">
        <v>84</v>
      </c>
      <c r="D101" s="203" t="s">
        <v>129</v>
      </c>
      <c r="E101" s="204" t="s">
        <v>147</v>
      </c>
      <c r="F101" s="205" t="s">
        <v>148</v>
      </c>
      <c r="G101" s="206" t="s">
        <v>149</v>
      </c>
      <c r="H101" s="207">
        <v>8</v>
      </c>
      <c r="I101" s="208"/>
      <c r="J101" s="209">
        <f>ROUND(I101*H101,2)</f>
        <v>0</v>
      </c>
      <c r="K101" s="205" t="s">
        <v>133</v>
      </c>
      <c r="L101" s="42"/>
      <c r="M101" s="210" t="s">
        <v>28</v>
      </c>
      <c r="N101" s="211" t="s">
        <v>45</v>
      </c>
      <c r="O101" s="78"/>
      <c r="P101" s="212">
        <f>O101*H101</f>
        <v>0</v>
      </c>
      <c r="Q101" s="212">
        <v>0.0027499999999999998</v>
      </c>
      <c r="R101" s="212">
        <f>Q101*H101</f>
        <v>0.021999999999999999</v>
      </c>
      <c r="S101" s="212">
        <v>0</v>
      </c>
      <c r="T101" s="213">
        <f>S101*H101</f>
        <v>0</v>
      </c>
      <c r="AR101" s="16" t="s">
        <v>134</v>
      </c>
      <c r="AT101" s="16" t="s">
        <v>129</v>
      </c>
      <c r="AU101" s="16" t="s">
        <v>84</v>
      </c>
      <c r="AY101" s="16" t="s">
        <v>126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82</v>
      </c>
      <c r="BK101" s="214">
        <f>ROUND(I101*H101,2)</f>
        <v>0</v>
      </c>
      <c r="BL101" s="16" t="s">
        <v>134</v>
      </c>
      <c r="BM101" s="16" t="s">
        <v>150</v>
      </c>
    </row>
    <row r="102" s="11" customFormat="1">
      <c r="B102" s="215"/>
      <c r="C102" s="216"/>
      <c r="D102" s="217" t="s">
        <v>136</v>
      </c>
      <c r="E102" s="218" t="s">
        <v>28</v>
      </c>
      <c r="F102" s="219" t="s">
        <v>137</v>
      </c>
      <c r="G102" s="216"/>
      <c r="H102" s="218" t="s">
        <v>28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136</v>
      </c>
      <c r="AU102" s="225" t="s">
        <v>84</v>
      </c>
      <c r="AV102" s="11" t="s">
        <v>82</v>
      </c>
      <c r="AW102" s="11" t="s">
        <v>35</v>
      </c>
      <c r="AX102" s="11" t="s">
        <v>74</v>
      </c>
      <c r="AY102" s="225" t="s">
        <v>126</v>
      </c>
    </row>
    <row r="103" s="12" customFormat="1">
      <c r="B103" s="226"/>
      <c r="C103" s="227"/>
      <c r="D103" s="217" t="s">
        <v>136</v>
      </c>
      <c r="E103" s="228" t="s">
        <v>28</v>
      </c>
      <c r="F103" s="229" t="s">
        <v>151</v>
      </c>
      <c r="G103" s="227"/>
      <c r="H103" s="230">
        <v>1.8899999999999999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136</v>
      </c>
      <c r="AU103" s="236" t="s">
        <v>84</v>
      </c>
      <c r="AV103" s="12" t="s">
        <v>84</v>
      </c>
      <c r="AW103" s="12" t="s">
        <v>35</v>
      </c>
      <c r="AX103" s="12" t="s">
        <v>74</v>
      </c>
      <c r="AY103" s="236" t="s">
        <v>126</v>
      </c>
    </row>
    <row r="104" s="12" customFormat="1">
      <c r="B104" s="226"/>
      <c r="C104" s="227"/>
      <c r="D104" s="217" t="s">
        <v>136</v>
      </c>
      <c r="E104" s="228" t="s">
        <v>28</v>
      </c>
      <c r="F104" s="229" t="s">
        <v>152</v>
      </c>
      <c r="G104" s="227"/>
      <c r="H104" s="230">
        <v>3.1200000000000001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136</v>
      </c>
      <c r="AU104" s="236" t="s">
        <v>84</v>
      </c>
      <c r="AV104" s="12" t="s">
        <v>84</v>
      </c>
      <c r="AW104" s="12" t="s">
        <v>35</v>
      </c>
      <c r="AX104" s="12" t="s">
        <v>74</v>
      </c>
      <c r="AY104" s="236" t="s">
        <v>126</v>
      </c>
    </row>
    <row r="105" s="12" customFormat="1">
      <c r="B105" s="226"/>
      <c r="C105" s="227"/>
      <c r="D105" s="217" t="s">
        <v>136</v>
      </c>
      <c r="E105" s="228" t="s">
        <v>28</v>
      </c>
      <c r="F105" s="229" t="s">
        <v>153</v>
      </c>
      <c r="G105" s="227"/>
      <c r="H105" s="230">
        <v>0.71999999999999997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136</v>
      </c>
      <c r="AU105" s="236" t="s">
        <v>84</v>
      </c>
      <c r="AV105" s="12" t="s">
        <v>84</v>
      </c>
      <c r="AW105" s="12" t="s">
        <v>35</v>
      </c>
      <c r="AX105" s="12" t="s">
        <v>74</v>
      </c>
      <c r="AY105" s="236" t="s">
        <v>126</v>
      </c>
    </row>
    <row r="106" s="11" customFormat="1">
      <c r="B106" s="215"/>
      <c r="C106" s="216"/>
      <c r="D106" s="217" t="s">
        <v>136</v>
      </c>
      <c r="E106" s="218" t="s">
        <v>28</v>
      </c>
      <c r="F106" s="219" t="s">
        <v>142</v>
      </c>
      <c r="G106" s="216"/>
      <c r="H106" s="218" t="s">
        <v>28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136</v>
      </c>
      <c r="AU106" s="225" t="s">
        <v>84</v>
      </c>
      <c r="AV106" s="11" t="s">
        <v>82</v>
      </c>
      <c r="AW106" s="11" t="s">
        <v>35</v>
      </c>
      <c r="AX106" s="11" t="s">
        <v>74</v>
      </c>
      <c r="AY106" s="225" t="s">
        <v>126</v>
      </c>
    </row>
    <row r="107" s="11" customFormat="1">
      <c r="B107" s="215"/>
      <c r="C107" s="216"/>
      <c r="D107" s="217" t="s">
        <v>136</v>
      </c>
      <c r="E107" s="218" t="s">
        <v>28</v>
      </c>
      <c r="F107" s="219" t="s">
        <v>143</v>
      </c>
      <c r="G107" s="216"/>
      <c r="H107" s="218" t="s">
        <v>28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136</v>
      </c>
      <c r="AU107" s="225" t="s">
        <v>84</v>
      </c>
      <c r="AV107" s="11" t="s">
        <v>82</v>
      </c>
      <c r="AW107" s="11" t="s">
        <v>35</v>
      </c>
      <c r="AX107" s="11" t="s">
        <v>74</v>
      </c>
      <c r="AY107" s="225" t="s">
        <v>126</v>
      </c>
    </row>
    <row r="108" s="12" customFormat="1">
      <c r="B108" s="226"/>
      <c r="C108" s="227"/>
      <c r="D108" s="217" t="s">
        <v>136</v>
      </c>
      <c r="E108" s="228" t="s">
        <v>28</v>
      </c>
      <c r="F108" s="229" t="s">
        <v>154</v>
      </c>
      <c r="G108" s="227"/>
      <c r="H108" s="230">
        <v>0.80000000000000004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136</v>
      </c>
      <c r="AU108" s="236" t="s">
        <v>84</v>
      </c>
      <c r="AV108" s="12" t="s">
        <v>84</v>
      </c>
      <c r="AW108" s="12" t="s">
        <v>35</v>
      </c>
      <c r="AX108" s="12" t="s">
        <v>74</v>
      </c>
      <c r="AY108" s="236" t="s">
        <v>126</v>
      </c>
    </row>
    <row r="109" s="12" customFormat="1">
      <c r="B109" s="226"/>
      <c r="C109" s="227"/>
      <c r="D109" s="217" t="s">
        <v>136</v>
      </c>
      <c r="E109" s="228" t="s">
        <v>28</v>
      </c>
      <c r="F109" s="229" t="s">
        <v>155</v>
      </c>
      <c r="G109" s="227"/>
      <c r="H109" s="230">
        <v>1.47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136</v>
      </c>
      <c r="AU109" s="236" t="s">
        <v>84</v>
      </c>
      <c r="AV109" s="12" t="s">
        <v>84</v>
      </c>
      <c r="AW109" s="12" t="s">
        <v>35</v>
      </c>
      <c r="AX109" s="12" t="s">
        <v>74</v>
      </c>
      <c r="AY109" s="236" t="s">
        <v>126</v>
      </c>
    </row>
    <row r="110" s="13" customFormat="1">
      <c r="B110" s="237"/>
      <c r="C110" s="238"/>
      <c r="D110" s="217" t="s">
        <v>136</v>
      </c>
      <c r="E110" s="239" t="s">
        <v>28</v>
      </c>
      <c r="F110" s="240" t="s">
        <v>146</v>
      </c>
      <c r="G110" s="238"/>
      <c r="H110" s="241">
        <v>7.9999999999999991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AT110" s="247" t="s">
        <v>136</v>
      </c>
      <c r="AU110" s="247" t="s">
        <v>84</v>
      </c>
      <c r="AV110" s="13" t="s">
        <v>134</v>
      </c>
      <c r="AW110" s="13" t="s">
        <v>35</v>
      </c>
      <c r="AX110" s="13" t="s">
        <v>82</v>
      </c>
      <c r="AY110" s="247" t="s">
        <v>126</v>
      </c>
    </row>
    <row r="111" s="1" customFormat="1" ht="16.5" customHeight="1">
      <c r="B111" s="37"/>
      <c r="C111" s="203" t="s">
        <v>156</v>
      </c>
      <c r="D111" s="203" t="s">
        <v>129</v>
      </c>
      <c r="E111" s="204" t="s">
        <v>157</v>
      </c>
      <c r="F111" s="205" t="s">
        <v>158</v>
      </c>
      <c r="G111" s="206" t="s">
        <v>149</v>
      </c>
      <c r="H111" s="207">
        <v>8</v>
      </c>
      <c r="I111" s="208"/>
      <c r="J111" s="209">
        <f>ROUND(I111*H111,2)</f>
        <v>0</v>
      </c>
      <c r="K111" s="205" t="s">
        <v>133</v>
      </c>
      <c r="L111" s="42"/>
      <c r="M111" s="210" t="s">
        <v>28</v>
      </c>
      <c r="N111" s="211" t="s">
        <v>45</v>
      </c>
      <c r="O111" s="78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6" t="s">
        <v>134</v>
      </c>
      <c r="AT111" s="16" t="s">
        <v>129</v>
      </c>
      <c r="AU111" s="16" t="s">
        <v>84</v>
      </c>
      <c r="AY111" s="16" t="s">
        <v>126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82</v>
      </c>
      <c r="BK111" s="214">
        <f>ROUND(I111*H111,2)</f>
        <v>0</v>
      </c>
      <c r="BL111" s="16" t="s">
        <v>134</v>
      </c>
      <c r="BM111" s="16" t="s">
        <v>159</v>
      </c>
    </row>
    <row r="112" s="10" customFormat="1" ht="22.8" customHeight="1">
      <c r="B112" s="187"/>
      <c r="C112" s="188"/>
      <c r="D112" s="189" t="s">
        <v>73</v>
      </c>
      <c r="E112" s="201" t="s">
        <v>134</v>
      </c>
      <c r="F112" s="201" t="s">
        <v>160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SUM(P113:P129)</f>
        <v>0</v>
      </c>
      <c r="Q112" s="195"/>
      <c r="R112" s="196">
        <f>SUM(R113:R129)</f>
        <v>0.51656332000000005</v>
      </c>
      <c r="S112" s="195"/>
      <c r="T112" s="197">
        <f>SUM(T113:T129)</f>
        <v>0</v>
      </c>
      <c r="AR112" s="198" t="s">
        <v>82</v>
      </c>
      <c r="AT112" s="199" t="s">
        <v>73</v>
      </c>
      <c r="AU112" s="199" t="s">
        <v>82</v>
      </c>
      <c r="AY112" s="198" t="s">
        <v>126</v>
      </c>
      <c r="BK112" s="200">
        <f>SUM(BK113:BK129)</f>
        <v>0</v>
      </c>
    </row>
    <row r="113" s="1" customFormat="1" ht="16.5" customHeight="1">
      <c r="B113" s="37"/>
      <c r="C113" s="203" t="s">
        <v>134</v>
      </c>
      <c r="D113" s="203" t="s">
        <v>129</v>
      </c>
      <c r="E113" s="204" t="s">
        <v>161</v>
      </c>
      <c r="F113" s="205" t="s">
        <v>162</v>
      </c>
      <c r="G113" s="206" t="s">
        <v>149</v>
      </c>
      <c r="H113" s="207">
        <v>1.8999999999999999</v>
      </c>
      <c r="I113" s="208"/>
      <c r="J113" s="209">
        <f>ROUND(I113*H113,2)</f>
        <v>0</v>
      </c>
      <c r="K113" s="205" t="s">
        <v>28</v>
      </c>
      <c r="L113" s="42"/>
      <c r="M113" s="210" t="s">
        <v>28</v>
      </c>
      <c r="N113" s="211" t="s">
        <v>45</v>
      </c>
      <c r="O113" s="78"/>
      <c r="P113" s="212">
        <f>O113*H113</f>
        <v>0</v>
      </c>
      <c r="Q113" s="212">
        <v>0.0046699999999999997</v>
      </c>
      <c r="R113" s="212">
        <f>Q113*H113</f>
        <v>0.0088729999999999989</v>
      </c>
      <c r="S113" s="212">
        <v>0</v>
      </c>
      <c r="T113" s="213">
        <f>S113*H113</f>
        <v>0</v>
      </c>
      <c r="AR113" s="16" t="s">
        <v>134</v>
      </c>
      <c r="AT113" s="16" t="s">
        <v>129</v>
      </c>
      <c r="AU113" s="16" t="s">
        <v>84</v>
      </c>
      <c r="AY113" s="16" t="s">
        <v>126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82</v>
      </c>
      <c r="BK113" s="214">
        <f>ROUND(I113*H113,2)</f>
        <v>0</v>
      </c>
      <c r="BL113" s="16" t="s">
        <v>134</v>
      </c>
      <c r="BM113" s="16" t="s">
        <v>163</v>
      </c>
    </row>
    <row r="114" s="11" customFormat="1">
      <c r="B114" s="215"/>
      <c r="C114" s="216"/>
      <c r="D114" s="217" t="s">
        <v>136</v>
      </c>
      <c r="E114" s="218" t="s">
        <v>28</v>
      </c>
      <c r="F114" s="219" t="s">
        <v>164</v>
      </c>
      <c r="G114" s="216"/>
      <c r="H114" s="218" t="s">
        <v>28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136</v>
      </c>
      <c r="AU114" s="225" t="s">
        <v>84</v>
      </c>
      <c r="AV114" s="11" t="s">
        <v>82</v>
      </c>
      <c r="AW114" s="11" t="s">
        <v>35</v>
      </c>
      <c r="AX114" s="11" t="s">
        <v>74</v>
      </c>
      <c r="AY114" s="225" t="s">
        <v>126</v>
      </c>
    </row>
    <row r="115" s="11" customFormat="1">
      <c r="B115" s="215"/>
      <c r="C115" s="216"/>
      <c r="D115" s="217" t="s">
        <v>136</v>
      </c>
      <c r="E115" s="218" t="s">
        <v>28</v>
      </c>
      <c r="F115" s="219" t="s">
        <v>165</v>
      </c>
      <c r="G115" s="216"/>
      <c r="H115" s="218" t="s">
        <v>28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136</v>
      </c>
      <c r="AU115" s="225" t="s">
        <v>84</v>
      </c>
      <c r="AV115" s="11" t="s">
        <v>82</v>
      </c>
      <c r="AW115" s="11" t="s">
        <v>35</v>
      </c>
      <c r="AX115" s="11" t="s">
        <v>74</v>
      </c>
      <c r="AY115" s="225" t="s">
        <v>126</v>
      </c>
    </row>
    <row r="116" s="12" customFormat="1">
      <c r="B116" s="226"/>
      <c r="C116" s="227"/>
      <c r="D116" s="217" t="s">
        <v>136</v>
      </c>
      <c r="E116" s="228" t="s">
        <v>28</v>
      </c>
      <c r="F116" s="229" t="s">
        <v>166</v>
      </c>
      <c r="G116" s="227"/>
      <c r="H116" s="230">
        <v>1.8999999999999999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136</v>
      </c>
      <c r="AU116" s="236" t="s">
        <v>84</v>
      </c>
      <c r="AV116" s="12" t="s">
        <v>84</v>
      </c>
      <c r="AW116" s="12" t="s">
        <v>35</v>
      </c>
      <c r="AX116" s="12" t="s">
        <v>82</v>
      </c>
      <c r="AY116" s="236" t="s">
        <v>126</v>
      </c>
    </row>
    <row r="117" s="11" customFormat="1">
      <c r="B117" s="215"/>
      <c r="C117" s="216"/>
      <c r="D117" s="217" t="s">
        <v>136</v>
      </c>
      <c r="E117" s="218" t="s">
        <v>28</v>
      </c>
      <c r="F117" s="219" t="s">
        <v>167</v>
      </c>
      <c r="G117" s="216"/>
      <c r="H117" s="218" t="s">
        <v>28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136</v>
      </c>
      <c r="AU117" s="225" t="s">
        <v>84</v>
      </c>
      <c r="AV117" s="11" t="s">
        <v>82</v>
      </c>
      <c r="AW117" s="11" t="s">
        <v>35</v>
      </c>
      <c r="AX117" s="11" t="s">
        <v>74</v>
      </c>
      <c r="AY117" s="225" t="s">
        <v>126</v>
      </c>
    </row>
    <row r="118" s="1" customFormat="1" ht="22.5" customHeight="1">
      <c r="B118" s="37"/>
      <c r="C118" s="203" t="s">
        <v>168</v>
      </c>
      <c r="D118" s="203" t="s">
        <v>129</v>
      </c>
      <c r="E118" s="204" t="s">
        <v>169</v>
      </c>
      <c r="F118" s="205" t="s">
        <v>170</v>
      </c>
      <c r="G118" s="206" t="s">
        <v>132</v>
      </c>
      <c r="H118" s="207">
        <v>0.20000000000000001</v>
      </c>
      <c r="I118" s="208"/>
      <c r="J118" s="209">
        <f>ROUND(I118*H118,2)</f>
        <v>0</v>
      </c>
      <c r="K118" s="205" t="s">
        <v>133</v>
      </c>
      <c r="L118" s="42"/>
      <c r="M118" s="210" t="s">
        <v>28</v>
      </c>
      <c r="N118" s="211" t="s">
        <v>45</v>
      </c>
      <c r="O118" s="78"/>
      <c r="P118" s="212">
        <f>O118*H118</f>
        <v>0</v>
      </c>
      <c r="Q118" s="212">
        <v>2.45343</v>
      </c>
      <c r="R118" s="212">
        <f>Q118*H118</f>
        <v>0.49068600000000001</v>
      </c>
      <c r="S118" s="212">
        <v>0</v>
      </c>
      <c r="T118" s="213">
        <f>S118*H118</f>
        <v>0</v>
      </c>
      <c r="AR118" s="16" t="s">
        <v>134</v>
      </c>
      <c r="AT118" s="16" t="s">
        <v>129</v>
      </c>
      <c r="AU118" s="16" t="s">
        <v>84</v>
      </c>
      <c r="AY118" s="16" t="s">
        <v>126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82</v>
      </c>
      <c r="BK118" s="214">
        <f>ROUND(I118*H118,2)</f>
        <v>0</v>
      </c>
      <c r="BL118" s="16" t="s">
        <v>134</v>
      </c>
      <c r="BM118" s="16" t="s">
        <v>171</v>
      </c>
    </row>
    <row r="119" s="11" customFormat="1">
      <c r="B119" s="215"/>
      <c r="C119" s="216"/>
      <c r="D119" s="217" t="s">
        <v>136</v>
      </c>
      <c r="E119" s="218" t="s">
        <v>28</v>
      </c>
      <c r="F119" s="219" t="s">
        <v>172</v>
      </c>
      <c r="G119" s="216"/>
      <c r="H119" s="218" t="s">
        <v>28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136</v>
      </c>
      <c r="AU119" s="225" t="s">
        <v>84</v>
      </c>
      <c r="AV119" s="11" t="s">
        <v>82</v>
      </c>
      <c r="AW119" s="11" t="s">
        <v>35</v>
      </c>
      <c r="AX119" s="11" t="s">
        <v>74</v>
      </c>
      <c r="AY119" s="225" t="s">
        <v>126</v>
      </c>
    </row>
    <row r="120" s="11" customFormat="1">
      <c r="B120" s="215"/>
      <c r="C120" s="216"/>
      <c r="D120" s="217" t="s">
        <v>136</v>
      </c>
      <c r="E120" s="218" t="s">
        <v>28</v>
      </c>
      <c r="F120" s="219" t="s">
        <v>173</v>
      </c>
      <c r="G120" s="216"/>
      <c r="H120" s="218" t="s">
        <v>28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136</v>
      </c>
      <c r="AU120" s="225" t="s">
        <v>84</v>
      </c>
      <c r="AV120" s="11" t="s">
        <v>82</v>
      </c>
      <c r="AW120" s="11" t="s">
        <v>35</v>
      </c>
      <c r="AX120" s="11" t="s">
        <v>74</v>
      </c>
      <c r="AY120" s="225" t="s">
        <v>126</v>
      </c>
    </row>
    <row r="121" s="11" customFormat="1">
      <c r="B121" s="215"/>
      <c r="C121" s="216"/>
      <c r="D121" s="217" t="s">
        <v>136</v>
      </c>
      <c r="E121" s="218" t="s">
        <v>28</v>
      </c>
      <c r="F121" s="219" t="s">
        <v>174</v>
      </c>
      <c r="G121" s="216"/>
      <c r="H121" s="218" t="s">
        <v>28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136</v>
      </c>
      <c r="AU121" s="225" t="s">
        <v>84</v>
      </c>
      <c r="AV121" s="11" t="s">
        <v>82</v>
      </c>
      <c r="AW121" s="11" t="s">
        <v>35</v>
      </c>
      <c r="AX121" s="11" t="s">
        <v>74</v>
      </c>
      <c r="AY121" s="225" t="s">
        <v>126</v>
      </c>
    </row>
    <row r="122" s="12" customFormat="1">
      <c r="B122" s="226"/>
      <c r="C122" s="227"/>
      <c r="D122" s="217" t="s">
        <v>136</v>
      </c>
      <c r="E122" s="228" t="s">
        <v>28</v>
      </c>
      <c r="F122" s="229" t="s">
        <v>175</v>
      </c>
      <c r="G122" s="227"/>
      <c r="H122" s="230">
        <v>0.13500000000000001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136</v>
      </c>
      <c r="AU122" s="236" t="s">
        <v>84</v>
      </c>
      <c r="AV122" s="12" t="s">
        <v>84</v>
      </c>
      <c r="AW122" s="12" t="s">
        <v>35</v>
      </c>
      <c r="AX122" s="12" t="s">
        <v>74</v>
      </c>
      <c r="AY122" s="236" t="s">
        <v>126</v>
      </c>
    </row>
    <row r="123" s="12" customFormat="1">
      <c r="B123" s="226"/>
      <c r="C123" s="227"/>
      <c r="D123" s="217" t="s">
        <v>136</v>
      </c>
      <c r="E123" s="228" t="s">
        <v>28</v>
      </c>
      <c r="F123" s="229" t="s">
        <v>176</v>
      </c>
      <c r="G123" s="227"/>
      <c r="H123" s="230">
        <v>0.065000000000000002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136</v>
      </c>
      <c r="AU123" s="236" t="s">
        <v>84</v>
      </c>
      <c r="AV123" s="12" t="s">
        <v>84</v>
      </c>
      <c r="AW123" s="12" t="s">
        <v>35</v>
      </c>
      <c r="AX123" s="12" t="s">
        <v>74</v>
      </c>
      <c r="AY123" s="236" t="s">
        <v>126</v>
      </c>
    </row>
    <row r="124" s="13" customFormat="1">
      <c r="B124" s="237"/>
      <c r="C124" s="238"/>
      <c r="D124" s="217" t="s">
        <v>136</v>
      </c>
      <c r="E124" s="239" t="s">
        <v>28</v>
      </c>
      <c r="F124" s="240" t="s">
        <v>146</v>
      </c>
      <c r="G124" s="238"/>
      <c r="H124" s="241">
        <v>0.20000000000000001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136</v>
      </c>
      <c r="AU124" s="247" t="s">
        <v>84</v>
      </c>
      <c r="AV124" s="13" t="s">
        <v>134</v>
      </c>
      <c r="AW124" s="13" t="s">
        <v>35</v>
      </c>
      <c r="AX124" s="13" t="s">
        <v>82</v>
      </c>
      <c r="AY124" s="247" t="s">
        <v>126</v>
      </c>
    </row>
    <row r="125" s="1" customFormat="1" ht="33.75" customHeight="1">
      <c r="B125" s="37"/>
      <c r="C125" s="203" t="s">
        <v>177</v>
      </c>
      <c r="D125" s="203" t="s">
        <v>129</v>
      </c>
      <c r="E125" s="204" t="s">
        <v>178</v>
      </c>
      <c r="F125" s="205" t="s">
        <v>179</v>
      </c>
      <c r="G125" s="206" t="s">
        <v>180</v>
      </c>
      <c r="H125" s="207">
        <v>0.016</v>
      </c>
      <c r="I125" s="208"/>
      <c r="J125" s="209">
        <f>ROUND(I125*H125,2)</f>
        <v>0</v>
      </c>
      <c r="K125" s="205" t="s">
        <v>133</v>
      </c>
      <c r="L125" s="42"/>
      <c r="M125" s="210" t="s">
        <v>28</v>
      </c>
      <c r="N125" s="211" t="s">
        <v>45</v>
      </c>
      <c r="O125" s="78"/>
      <c r="P125" s="212">
        <f>O125*H125</f>
        <v>0</v>
      </c>
      <c r="Q125" s="212">
        <v>1.06277</v>
      </c>
      <c r="R125" s="212">
        <f>Q125*H125</f>
        <v>0.01700432</v>
      </c>
      <c r="S125" s="212">
        <v>0</v>
      </c>
      <c r="T125" s="213">
        <f>S125*H125</f>
        <v>0</v>
      </c>
      <c r="AR125" s="16" t="s">
        <v>134</v>
      </c>
      <c r="AT125" s="16" t="s">
        <v>129</v>
      </c>
      <c r="AU125" s="16" t="s">
        <v>84</v>
      </c>
      <c r="AY125" s="16" t="s">
        <v>126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82</v>
      </c>
      <c r="BK125" s="214">
        <f>ROUND(I125*H125,2)</f>
        <v>0</v>
      </c>
      <c r="BL125" s="16" t="s">
        <v>134</v>
      </c>
      <c r="BM125" s="16" t="s">
        <v>181</v>
      </c>
    </row>
    <row r="126" s="11" customFormat="1">
      <c r="B126" s="215"/>
      <c r="C126" s="216"/>
      <c r="D126" s="217" t="s">
        <v>136</v>
      </c>
      <c r="E126" s="218" t="s">
        <v>28</v>
      </c>
      <c r="F126" s="219" t="s">
        <v>172</v>
      </c>
      <c r="G126" s="216"/>
      <c r="H126" s="218" t="s">
        <v>28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136</v>
      </c>
      <c r="AU126" s="225" t="s">
        <v>84</v>
      </c>
      <c r="AV126" s="11" t="s">
        <v>82</v>
      </c>
      <c r="AW126" s="11" t="s">
        <v>35</v>
      </c>
      <c r="AX126" s="11" t="s">
        <v>74</v>
      </c>
      <c r="AY126" s="225" t="s">
        <v>126</v>
      </c>
    </row>
    <row r="127" s="11" customFormat="1">
      <c r="B127" s="215"/>
      <c r="C127" s="216"/>
      <c r="D127" s="217" t="s">
        <v>136</v>
      </c>
      <c r="E127" s="218" t="s">
        <v>28</v>
      </c>
      <c r="F127" s="219" t="s">
        <v>173</v>
      </c>
      <c r="G127" s="216"/>
      <c r="H127" s="218" t="s">
        <v>28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136</v>
      </c>
      <c r="AU127" s="225" t="s">
        <v>84</v>
      </c>
      <c r="AV127" s="11" t="s">
        <v>82</v>
      </c>
      <c r="AW127" s="11" t="s">
        <v>35</v>
      </c>
      <c r="AX127" s="11" t="s">
        <v>74</v>
      </c>
      <c r="AY127" s="225" t="s">
        <v>126</v>
      </c>
    </row>
    <row r="128" s="11" customFormat="1">
      <c r="B128" s="215"/>
      <c r="C128" s="216"/>
      <c r="D128" s="217" t="s">
        <v>136</v>
      </c>
      <c r="E128" s="218" t="s">
        <v>28</v>
      </c>
      <c r="F128" s="219" t="s">
        <v>182</v>
      </c>
      <c r="G128" s="216"/>
      <c r="H128" s="218" t="s">
        <v>28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136</v>
      </c>
      <c r="AU128" s="225" t="s">
        <v>84</v>
      </c>
      <c r="AV128" s="11" t="s">
        <v>82</v>
      </c>
      <c r="AW128" s="11" t="s">
        <v>35</v>
      </c>
      <c r="AX128" s="11" t="s">
        <v>74</v>
      </c>
      <c r="AY128" s="225" t="s">
        <v>126</v>
      </c>
    </row>
    <row r="129" s="12" customFormat="1">
      <c r="B129" s="226"/>
      <c r="C129" s="227"/>
      <c r="D129" s="217" t="s">
        <v>136</v>
      </c>
      <c r="E129" s="228" t="s">
        <v>28</v>
      </c>
      <c r="F129" s="229" t="s">
        <v>183</v>
      </c>
      <c r="G129" s="227"/>
      <c r="H129" s="230">
        <v>0.016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136</v>
      </c>
      <c r="AU129" s="236" t="s">
        <v>84</v>
      </c>
      <c r="AV129" s="12" t="s">
        <v>84</v>
      </c>
      <c r="AW129" s="12" t="s">
        <v>35</v>
      </c>
      <c r="AX129" s="12" t="s">
        <v>82</v>
      </c>
      <c r="AY129" s="236" t="s">
        <v>126</v>
      </c>
    </row>
    <row r="130" s="10" customFormat="1" ht="22.8" customHeight="1">
      <c r="B130" s="187"/>
      <c r="C130" s="188"/>
      <c r="D130" s="189" t="s">
        <v>73</v>
      </c>
      <c r="E130" s="201" t="s">
        <v>184</v>
      </c>
      <c r="F130" s="201" t="s">
        <v>185</v>
      </c>
      <c r="G130" s="188"/>
      <c r="H130" s="188"/>
      <c r="I130" s="191"/>
      <c r="J130" s="202">
        <f>BK130</f>
        <v>0</v>
      </c>
      <c r="K130" s="188"/>
      <c r="L130" s="193"/>
      <c r="M130" s="194"/>
      <c r="N130" s="195"/>
      <c r="O130" s="195"/>
      <c r="P130" s="196">
        <f>SUM(P131:P177)</f>
        <v>0</v>
      </c>
      <c r="Q130" s="195"/>
      <c r="R130" s="196">
        <f>SUM(R131:R177)</f>
        <v>0.0022500000000000003</v>
      </c>
      <c r="S130" s="195"/>
      <c r="T130" s="197">
        <f>SUM(T131:T177)</f>
        <v>2.6500000000000004</v>
      </c>
      <c r="AR130" s="198" t="s">
        <v>82</v>
      </c>
      <c r="AT130" s="199" t="s">
        <v>73</v>
      </c>
      <c r="AU130" s="199" t="s">
        <v>82</v>
      </c>
      <c r="AY130" s="198" t="s">
        <v>126</v>
      </c>
      <c r="BK130" s="200">
        <f>SUM(BK131:BK177)</f>
        <v>0</v>
      </c>
    </row>
    <row r="131" s="1" customFormat="1" ht="22.5" customHeight="1">
      <c r="B131" s="37"/>
      <c r="C131" s="203" t="s">
        <v>186</v>
      </c>
      <c r="D131" s="203" t="s">
        <v>129</v>
      </c>
      <c r="E131" s="204" t="s">
        <v>187</v>
      </c>
      <c r="F131" s="205" t="s">
        <v>188</v>
      </c>
      <c r="G131" s="206" t="s">
        <v>189</v>
      </c>
      <c r="H131" s="207">
        <v>9</v>
      </c>
      <c r="I131" s="208"/>
      <c r="J131" s="209">
        <f>ROUND(I131*H131,2)</f>
        <v>0</v>
      </c>
      <c r="K131" s="205" t="s">
        <v>133</v>
      </c>
      <c r="L131" s="42"/>
      <c r="M131" s="210" t="s">
        <v>28</v>
      </c>
      <c r="N131" s="211" t="s">
        <v>45</v>
      </c>
      <c r="O131" s="78"/>
      <c r="P131" s="212">
        <f>O131*H131</f>
        <v>0</v>
      </c>
      <c r="Q131" s="212">
        <v>0.00025000000000000001</v>
      </c>
      <c r="R131" s="212">
        <f>Q131*H131</f>
        <v>0.0022500000000000003</v>
      </c>
      <c r="S131" s="212">
        <v>0</v>
      </c>
      <c r="T131" s="213">
        <f>S131*H131</f>
        <v>0</v>
      </c>
      <c r="AR131" s="16" t="s">
        <v>134</v>
      </c>
      <c r="AT131" s="16" t="s">
        <v>129</v>
      </c>
      <c r="AU131" s="16" t="s">
        <v>84</v>
      </c>
      <c r="AY131" s="16" t="s">
        <v>126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82</v>
      </c>
      <c r="BK131" s="214">
        <f>ROUND(I131*H131,2)</f>
        <v>0</v>
      </c>
      <c r="BL131" s="16" t="s">
        <v>134</v>
      </c>
      <c r="BM131" s="16" t="s">
        <v>190</v>
      </c>
    </row>
    <row r="132" s="11" customFormat="1">
      <c r="B132" s="215"/>
      <c r="C132" s="216"/>
      <c r="D132" s="217" t="s">
        <v>136</v>
      </c>
      <c r="E132" s="218" t="s">
        <v>28</v>
      </c>
      <c r="F132" s="219" t="s">
        <v>191</v>
      </c>
      <c r="G132" s="216"/>
      <c r="H132" s="218" t="s">
        <v>28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136</v>
      </c>
      <c r="AU132" s="225" t="s">
        <v>84</v>
      </c>
      <c r="AV132" s="11" t="s">
        <v>82</v>
      </c>
      <c r="AW132" s="11" t="s">
        <v>35</v>
      </c>
      <c r="AX132" s="11" t="s">
        <v>74</v>
      </c>
      <c r="AY132" s="225" t="s">
        <v>126</v>
      </c>
    </row>
    <row r="133" s="11" customFormat="1">
      <c r="B133" s="215"/>
      <c r="C133" s="216"/>
      <c r="D133" s="217" t="s">
        <v>136</v>
      </c>
      <c r="E133" s="218" t="s">
        <v>28</v>
      </c>
      <c r="F133" s="219" t="s">
        <v>192</v>
      </c>
      <c r="G133" s="216"/>
      <c r="H133" s="218" t="s">
        <v>28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136</v>
      </c>
      <c r="AU133" s="225" t="s">
        <v>84</v>
      </c>
      <c r="AV133" s="11" t="s">
        <v>82</v>
      </c>
      <c r="AW133" s="11" t="s">
        <v>35</v>
      </c>
      <c r="AX133" s="11" t="s">
        <v>74</v>
      </c>
      <c r="AY133" s="225" t="s">
        <v>126</v>
      </c>
    </row>
    <row r="134" s="12" customFormat="1">
      <c r="B134" s="226"/>
      <c r="C134" s="227"/>
      <c r="D134" s="217" t="s">
        <v>136</v>
      </c>
      <c r="E134" s="228" t="s">
        <v>28</v>
      </c>
      <c r="F134" s="229" t="s">
        <v>156</v>
      </c>
      <c r="G134" s="227"/>
      <c r="H134" s="230">
        <v>3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136</v>
      </c>
      <c r="AU134" s="236" t="s">
        <v>84</v>
      </c>
      <c r="AV134" s="12" t="s">
        <v>84</v>
      </c>
      <c r="AW134" s="12" t="s">
        <v>35</v>
      </c>
      <c r="AX134" s="12" t="s">
        <v>74</v>
      </c>
      <c r="AY134" s="236" t="s">
        <v>126</v>
      </c>
    </row>
    <row r="135" s="11" customFormat="1">
      <c r="B135" s="215"/>
      <c r="C135" s="216"/>
      <c r="D135" s="217" t="s">
        <v>136</v>
      </c>
      <c r="E135" s="218" t="s">
        <v>28</v>
      </c>
      <c r="F135" s="219" t="s">
        <v>193</v>
      </c>
      <c r="G135" s="216"/>
      <c r="H135" s="218" t="s">
        <v>28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136</v>
      </c>
      <c r="AU135" s="225" t="s">
        <v>84</v>
      </c>
      <c r="AV135" s="11" t="s">
        <v>82</v>
      </c>
      <c r="AW135" s="11" t="s">
        <v>35</v>
      </c>
      <c r="AX135" s="11" t="s">
        <v>74</v>
      </c>
      <c r="AY135" s="225" t="s">
        <v>126</v>
      </c>
    </row>
    <row r="136" s="12" customFormat="1">
      <c r="B136" s="226"/>
      <c r="C136" s="227"/>
      <c r="D136" s="217" t="s">
        <v>136</v>
      </c>
      <c r="E136" s="228" t="s">
        <v>28</v>
      </c>
      <c r="F136" s="229" t="s">
        <v>134</v>
      </c>
      <c r="G136" s="227"/>
      <c r="H136" s="230">
        <v>4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136</v>
      </c>
      <c r="AU136" s="236" t="s">
        <v>84</v>
      </c>
      <c r="AV136" s="12" t="s">
        <v>84</v>
      </c>
      <c r="AW136" s="12" t="s">
        <v>35</v>
      </c>
      <c r="AX136" s="12" t="s">
        <v>74</v>
      </c>
      <c r="AY136" s="236" t="s">
        <v>126</v>
      </c>
    </row>
    <row r="137" s="11" customFormat="1">
      <c r="B137" s="215"/>
      <c r="C137" s="216"/>
      <c r="D137" s="217" t="s">
        <v>136</v>
      </c>
      <c r="E137" s="218" t="s">
        <v>28</v>
      </c>
      <c r="F137" s="219" t="s">
        <v>194</v>
      </c>
      <c r="G137" s="216"/>
      <c r="H137" s="218" t="s">
        <v>28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136</v>
      </c>
      <c r="AU137" s="225" t="s">
        <v>84</v>
      </c>
      <c r="AV137" s="11" t="s">
        <v>82</v>
      </c>
      <c r="AW137" s="11" t="s">
        <v>35</v>
      </c>
      <c r="AX137" s="11" t="s">
        <v>74</v>
      </c>
      <c r="AY137" s="225" t="s">
        <v>126</v>
      </c>
    </row>
    <row r="138" s="12" customFormat="1">
      <c r="B138" s="226"/>
      <c r="C138" s="227"/>
      <c r="D138" s="217" t="s">
        <v>136</v>
      </c>
      <c r="E138" s="228" t="s">
        <v>28</v>
      </c>
      <c r="F138" s="229" t="s">
        <v>82</v>
      </c>
      <c r="G138" s="227"/>
      <c r="H138" s="230">
        <v>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136</v>
      </c>
      <c r="AU138" s="236" t="s">
        <v>84</v>
      </c>
      <c r="AV138" s="12" t="s">
        <v>84</v>
      </c>
      <c r="AW138" s="12" t="s">
        <v>35</v>
      </c>
      <c r="AX138" s="12" t="s">
        <v>74</v>
      </c>
      <c r="AY138" s="236" t="s">
        <v>126</v>
      </c>
    </row>
    <row r="139" s="11" customFormat="1">
      <c r="B139" s="215"/>
      <c r="C139" s="216"/>
      <c r="D139" s="217" t="s">
        <v>136</v>
      </c>
      <c r="E139" s="218" t="s">
        <v>28</v>
      </c>
      <c r="F139" s="219" t="s">
        <v>195</v>
      </c>
      <c r="G139" s="216"/>
      <c r="H139" s="218" t="s">
        <v>28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136</v>
      </c>
      <c r="AU139" s="225" t="s">
        <v>84</v>
      </c>
      <c r="AV139" s="11" t="s">
        <v>82</v>
      </c>
      <c r="AW139" s="11" t="s">
        <v>35</v>
      </c>
      <c r="AX139" s="11" t="s">
        <v>74</v>
      </c>
      <c r="AY139" s="225" t="s">
        <v>126</v>
      </c>
    </row>
    <row r="140" s="12" customFormat="1">
      <c r="B140" s="226"/>
      <c r="C140" s="227"/>
      <c r="D140" s="217" t="s">
        <v>136</v>
      </c>
      <c r="E140" s="228" t="s">
        <v>28</v>
      </c>
      <c r="F140" s="229" t="s">
        <v>82</v>
      </c>
      <c r="G140" s="227"/>
      <c r="H140" s="230">
        <v>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136</v>
      </c>
      <c r="AU140" s="236" t="s">
        <v>84</v>
      </c>
      <c r="AV140" s="12" t="s">
        <v>84</v>
      </c>
      <c r="AW140" s="12" t="s">
        <v>35</v>
      </c>
      <c r="AX140" s="12" t="s">
        <v>74</v>
      </c>
      <c r="AY140" s="236" t="s">
        <v>126</v>
      </c>
    </row>
    <row r="141" s="13" customFormat="1">
      <c r="B141" s="237"/>
      <c r="C141" s="238"/>
      <c r="D141" s="217" t="s">
        <v>136</v>
      </c>
      <c r="E141" s="239" t="s">
        <v>28</v>
      </c>
      <c r="F141" s="240" t="s">
        <v>146</v>
      </c>
      <c r="G141" s="238"/>
      <c r="H141" s="241">
        <v>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136</v>
      </c>
      <c r="AU141" s="247" t="s">
        <v>84</v>
      </c>
      <c r="AV141" s="13" t="s">
        <v>134</v>
      </c>
      <c r="AW141" s="13" t="s">
        <v>35</v>
      </c>
      <c r="AX141" s="13" t="s">
        <v>82</v>
      </c>
      <c r="AY141" s="247" t="s">
        <v>126</v>
      </c>
    </row>
    <row r="142" s="11" customFormat="1">
      <c r="B142" s="215"/>
      <c r="C142" s="216"/>
      <c r="D142" s="217" t="s">
        <v>136</v>
      </c>
      <c r="E142" s="218" t="s">
        <v>28</v>
      </c>
      <c r="F142" s="219" t="s">
        <v>196</v>
      </c>
      <c r="G142" s="216"/>
      <c r="H142" s="218" t="s">
        <v>28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136</v>
      </c>
      <c r="AU142" s="225" t="s">
        <v>84</v>
      </c>
      <c r="AV142" s="11" t="s">
        <v>82</v>
      </c>
      <c r="AW142" s="11" t="s">
        <v>35</v>
      </c>
      <c r="AX142" s="11" t="s">
        <v>74</v>
      </c>
      <c r="AY142" s="225" t="s">
        <v>126</v>
      </c>
    </row>
    <row r="143" s="11" customFormat="1">
      <c r="B143" s="215"/>
      <c r="C143" s="216"/>
      <c r="D143" s="217" t="s">
        <v>136</v>
      </c>
      <c r="E143" s="218" t="s">
        <v>28</v>
      </c>
      <c r="F143" s="219" t="s">
        <v>197</v>
      </c>
      <c r="G143" s="216"/>
      <c r="H143" s="218" t="s">
        <v>28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136</v>
      </c>
      <c r="AU143" s="225" t="s">
        <v>84</v>
      </c>
      <c r="AV143" s="11" t="s">
        <v>82</v>
      </c>
      <c r="AW143" s="11" t="s">
        <v>35</v>
      </c>
      <c r="AX143" s="11" t="s">
        <v>74</v>
      </c>
      <c r="AY143" s="225" t="s">
        <v>126</v>
      </c>
    </row>
    <row r="144" s="1" customFormat="1" ht="16.5" customHeight="1">
      <c r="B144" s="37"/>
      <c r="C144" s="203" t="s">
        <v>198</v>
      </c>
      <c r="D144" s="203" t="s">
        <v>129</v>
      </c>
      <c r="E144" s="204" t="s">
        <v>199</v>
      </c>
      <c r="F144" s="205" t="s">
        <v>200</v>
      </c>
      <c r="G144" s="206" t="s">
        <v>189</v>
      </c>
      <c r="H144" s="207">
        <v>2</v>
      </c>
      <c r="I144" s="208"/>
      <c r="J144" s="209">
        <f>ROUND(I144*H144,2)</f>
        <v>0</v>
      </c>
      <c r="K144" s="205" t="s">
        <v>133</v>
      </c>
      <c r="L144" s="42"/>
      <c r="M144" s="210" t="s">
        <v>28</v>
      </c>
      <c r="N144" s="211" t="s">
        <v>45</v>
      </c>
      <c r="O144" s="78"/>
      <c r="P144" s="212">
        <f>O144*H144</f>
        <v>0</v>
      </c>
      <c r="Q144" s="212">
        <v>0</v>
      </c>
      <c r="R144" s="212">
        <f>Q144*H144</f>
        <v>0</v>
      </c>
      <c r="S144" s="212">
        <v>0.050000000000000003</v>
      </c>
      <c r="T144" s="213">
        <f>S144*H144</f>
        <v>0.10000000000000001</v>
      </c>
      <c r="AR144" s="16" t="s">
        <v>134</v>
      </c>
      <c r="AT144" s="16" t="s">
        <v>129</v>
      </c>
      <c r="AU144" s="16" t="s">
        <v>84</v>
      </c>
      <c r="AY144" s="16" t="s">
        <v>126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82</v>
      </c>
      <c r="BK144" s="214">
        <f>ROUND(I144*H144,2)</f>
        <v>0</v>
      </c>
      <c r="BL144" s="16" t="s">
        <v>134</v>
      </c>
      <c r="BM144" s="16" t="s">
        <v>201</v>
      </c>
    </row>
    <row r="145" s="11" customFormat="1">
      <c r="B145" s="215"/>
      <c r="C145" s="216"/>
      <c r="D145" s="217" t="s">
        <v>136</v>
      </c>
      <c r="E145" s="218" t="s">
        <v>28</v>
      </c>
      <c r="F145" s="219" t="s">
        <v>202</v>
      </c>
      <c r="G145" s="216"/>
      <c r="H145" s="218" t="s">
        <v>28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136</v>
      </c>
      <c r="AU145" s="225" t="s">
        <v>84</v>
      </c>
      <c r="AV145" s="11" t="s">
        <v>82</v>
      </c>
      <c r="AW145" s="11" t="s">
        <v>35</v>
      </c>
      <c r="AX145" s="11" t="s">
        <v>74</v>
      </c>
      <c r="AY145" s="225" t="s">
        <v>126</v>
      </c>
    </row>
    <row r="146" s="11" customFormat="1">
      <c r="B146" s="215"/>
      <c r="C146" s="216"/>
      <c r="D146" s="217" t="s">
        <v>136</v>
      </c>
      <c r="E146" s="218" t="s">
        <v>28</v>
      </c>
      <c r="F146" s="219" t="s">
        <v>203</v>
      </c>
      <c r="G146" s="216"/>
      <c r="H146" s="218" t="s">
        <v>28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136</v>
      </c>
      <c r="AU146" s="225" t="s">
        <v>84</v>
      </c>
      <c r="AV146" s="11" t="s">
        <v>82</v>
      </c>
      <c r="AW146" s="11" t="s">
        <v>35</v>
      </c>
      <c r="AX146" s="11" t="s">
        <v>74</v>
      </c>
      <c r="AY146" s="225" t="s">
        <v>126</v>
      </c>
    </row>
    <row r="147" s="12" customFormat="1">
      <c r="B147" s="226"/>
      <c r="C147" s="227"/>
      <c r="D147" s="217" t="s">
        <v>136</v>
      </c>
      <c r="E147" s="228" t="s">
        <v>28</v>
      </c>
      <c r="F147" s="229" t="s">
        <v>204</v>
      </c>
      <c r="G147" s="227"/>
      <c r="H147" s="230">
        <v>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136</v>
      </c>
      <c r="AU147" s="236" t="s">
        <v>84</v>
      </c>
      <c r="AV147" s="12" t="s">
        <v>84</v>
      </c>
      <c r="AW147" s="12" t="s">
        <v>35</v>
      </c>
      <c r="AX147" s="12" t="s">
        <v>74</v>
      </c>
      <c r="AY147" s="236" t="s">
        <v>126</v>
      </c>
    </row>
    <row r="148" s="11" customFormat="1">
      <c r="B148" s="215"/>
      <c r="C148" s="216"/>
      <c r="D148" s="217" t="s">
        <v>136</v>
      </c>
      <c r="E148" s="218" t="s">
        <v>28</v>
      </c>
      <c r="F148" s="219" t="s">
        <v>205</v>
      </c>
      <c r="G148" s="216"/>
      <c r="H148" s="218" t="s">
        <v>28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136</v>
      </c>
      <c r="AU148" s="225" t="s">
        <v>84</v>
      </c>
      <c r="AV148" s="11" t="s">
        <v>82</v>
      </c>
      <c r="AW148" s="11" t="s">
        <v>35</v>
      </c>
      <c r="AX148" s="11" t="s">
        <v>74</v>
      </c>
      <c r="AY148" s="225" t="s">
        <v>126</v>
      </c>
    </row>
    <row r="149" s="11" customFormat="1">
      <c r="B149" s="215"/>
      <c r="C149" s="216"/>
      <c r="D149" s="217" t="s">
        <v>136</v>
      </c>
      <c r="E149" s="218" t="s">
        <v>28</v>
      </c>
      <c r="F149" s="219" t="s">
        <v>206</v>
      </c>
      <c r="G149" s="216"/>
      <c r="H149" s="218" t="s">
        <v>28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136</v>
      </c>
      <c r="AU149" s="225" t="s">
        <v>84</v>
      </c>
      <c r="AV149" s="11" t="s">
        <v>82</v>
      </c>
      <c r="AW149" s="11" t="s">
        <v>35</v>
      </c>
      <c r="AX149" s="11" t="s">
        <v>74</v>
      </c>
      <c r="AY149" s="225" t="s">
        <v>126</v>
      </c>
    </row>
    <row r="150" s="12" customFormat="1">
      <c r="B150" s="226"/>
      <c r="C150" s="227"/>
      <c r="D150" s="217" t="s">
        <v>136</v>
      </c>
      <c r="E150" s="228" t="s">
        <v>28</v>
      </c>
      <c r="F150" s="229" t="s">
        <v>204</v>
      </c>
      <c r="G150" s="227"/>
      <c r="H150" s="230">
        <v>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136</v>
      </c>
      <c r="AU150" s="236" t="s">
        <v>84</v>
      </c>
      <c r="AV150" s="12" t="s">
        <v>84</v>
      </c>
      <c r="AW150" s="12" t="s">
        <v>35</v>
      </c>
      <c r="AX150" s="12" t="s">
        <v>74</v>
      </c>
      <c r="AY150" s="236" t="s">
        <v>126</v>
      </c>
    </row>
    <row r="151" s="13" customFormat="1">
      <c r="B151" s="237"/>
      <c r="C151" s="238"/>
      <c r="D151" s="217" t="s">
        <v>136</v>
      </c>
      <c r="E151" s="239" t="s">
        <v>28</v>
      </c>
      <c r="F151" s="240" t="s">
        <v>146</v>
      </c>
      <c r="G151" s="238"/>
      <c r="H151" s="241">
        <v>2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136</v>
      </c>
      <c r="AU151" s="247" t="s">
        <v>84</v>
      </c>
      <c r="AV151" s="13" t="s">
        <v>134</v>
      </c>
      <c r="AW151" s="13" t="s">
        <v>35</v>
      </c>
      <c r="AX151" s="13" t="s">
        <v>82</v>
      </c>
      <c r="AY151" s="247" t="s">
        <v>126</v>
      </c>
    </row>
    <row r="152" s="1" customFormat="1" ht="16.5" customHeight="1">
      <c r="B152" s="37"/>
      <c r="C152" s="203" t="s">
        <v>184</v>
      </c>
      <c r="D152" s="203" t="s">
        <v>129</v>
      </c>
      <c r="E152" s="204" t="s">
        <v>207</v>
      </c>
      <c r="F152" s="205" t="s">
        <v>208</v>
      </c>
      <c r="G152" s="206" t="s">
        <v>189</v>
      </c>
      <c r="H152" s="207">
        <v>7</v>
      </c>
      <c r="I152" s="208"/>
      <c r="J152" s="209">
        <f>ROUND(I152*H152,2)</f>
        <v>0</v>
      </c>
      <c r="K152" s="205" t="s">
        <v>133</v>
      </c>
      <c r="L152" s="42"/>
      <c r="M152" s="210" t="s">
        <v>28</v>
      </c>
      <c r="N152" s="211" t="s">
        <v>45</v>
      </c>
      <c r="O152" s="78"/>
      <c r="P152" s="212">
        <f>O152*H152</f>
        <v>0</v>
      </c>
      <c r="Q152" s="212">
        <v>0</v>
      </c>
      <c r="R152" s="212">
        <f>Q152*H152</f>
        <v>0</v>
      </c>
      <c r="S152" s="212">
        <v>0.050000000000000003</v>
      </c>
      <c r="T152" s="213">
        <f>S152*H152</f>
        <v>0.35000000000000003</v>
      </c>
      <c r="AR152" s="16" t="s">
        <v>134</v>
      </c>
      <c r="AT152" s="16" t="s">
        <v>129</v>
      </c>
      <c r="AU152" s="16" t="s">
        <v>84</v>
      </c>
      <c r="AY152" s="16" t="s">
        <v>126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82</v>
      </c>
      <c r="BK152" s="214">
        <f>ROUND(I152*H152,2)</f>
        <v>0</v>
      </c>
      <c r="BL152" s="16" t="s">
        <v>134</v>
      </c>
      <c r="BM152" s="16" t="s">
        <v>209</v>
      </c>
    </row>
    <row r="153" s="11" customFormat="1">
      <c r="B153" s="215"/>
      <c r="C153" s="216"/>
      <c r="D153" s="217" t="s">
        <v>136</v>
      </c>
      <c r="E153" s="218" t="s">
        <v>28</v>
      </c>
      <c r="F153" s="219" t="s">
        <v>210</v>
      </c>
      <c r="G153" s="216"/>
      <c r="H153" s="218" t="s">
        <v>28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136</v>
      </c>
      <c r="AU153" s="225" t="s">
        <v>84</v>
      </c>
      <c r="AV153" s="11" t="s">
        <v>82</v>
      </c>
      <c r="AW153" s="11" t="s">
        <v>35</v>
      </c>
      <c r="AX153" s="11" t="s">
        <v>74</v>
      </c>
      <c r="AY153" s="225" t="s">
        <v>126</v>
      </c>
    </row>
    <row r="154" s="11" customFormat="1">
      <c r="B154" s="215"/>
      <c r="C154" s="216"/>
      <c r="D154" s="217" t="s">
        <v>136</v>
      </c>
      <c r="E154" s="218" t="s">
        <v>28</v>
      </c>
      <c r="F154" s="219" t="s">
        <v>206</v>
      </c>
      <c r="G154" s="216"/>
      <c r="H154" s="218" t="s">
        <v>28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136</v>
      </c>
      <c r="AU154" s="225" t="s">
        <v>84</v>
      </c>
      <c r="AV154" s="11" t="s">
        <v>82</v>
      </c>
      <c r="AW154" s="11" t="s">
        <v>35</v>
      </c>
      <c r="AX154" s="11" t="s">
        <v>74</v>
      </c>
      <c r="AY154" s="225" t="s">
        <v>126</v>
      </c>
    </row>
    <row r="155" s="11" customFormat="1">
      <c r="B155" s="215"/>
      <c r="C155" s="216"/>
      <c r="D155" s="217" t="s">
        <v>136</v>
      </c>
      <c r="E155" s="218" t="s">
        <v>28</v>
      </c>
      <c r="F155" s="219" t="s">
        <v>211</v>
      </c>
      <c r="G155" s="216"/>
      <c r="H155" s="218" t="s">
        <v>28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136</v>
      </c>
      <c r="AU155" s="225" t="s">
        <v>84</v>
      </c>
      <c r="AV155" s="11" t="s">
        <v>82</v>
      </c>
      <c r="AW155" s="11" t="s">
        <v>35</v>
      </c>
      <c r="AX155" s="11" t="s">
        <v>74</v>
      </c>
      <c r="AY155" s="225" t="s">
        <v>126</v>
      </c>
    </row>
    <row r="156" s="12" customFormat="1">
      <c r="B156" s="226"/>
      <c r="C156" s="227"/>
      <c r="D156" s="217" t="s">
        <v>136</v>
      </c>
      <c r="E156" s="228" t="s">
        <v>28</v>
      </c>
      <c r="F156" s="229" t="s">
        <v>212</v>
      </c>
      <c r="G156" s="227"/>
      <c r="H156" s="230">
        <v>3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136</v>
      </c>
      <c r="AU156" s="236" t="s">
        <v>84</v>
      </c>
      <c r="AV156" s="12" t="s">
        <v>84</v>
      </c>
      <c r="AW156" s="12" t="s">
        <v>35</v>
      </c>
      <c r="AX156" s="12" t="s">
        <v>74</v>
      </c>
      <c r="AY156" s="236" t="s">
        <v>126</v>
      </c>
    </row>
    <row r="157" s="11" customFormat="1">
      <c r="B157" s="215"/>
      <c r="C157" s="216"/>
      <c r="D157" s="217" t="s">
        <v>136</v>
      </c>
      <c r="E157" s="218" t="s">
        <v>28</v>
      </c>
      <c r="F157" s="219" t="s">
        <v>213</v>
      </c>
      <c r="G157" s="216"/>
      <c r="H157" s="218" t="s">
        <v>28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136</v>
      </c>
      <c r="AU157" s="225" t="s">
        <v>84</v>
      </c>
      <c r="AV157" s="11" t="s">
        <v>82</v>
      </c>
      <c r="AW157" s="11" t="s">
        <v>35</v>
      </c>
      <c r="AX157" s="11" t="s">
        <v>74</v>
      </c>
      <c r="AY157" s="225" t="s">
        <v>126</v>
      </c>
    </row>
    <row r="158" s="12" customFormat="1">
      <c r="B158" s="226"/>
      <c r="C158" s="227"/>
      <c r="D158" s="217" t="s">
        <v>136</v>
      </c>
      <c r="E158" s="228" t="s">
        <v>28</v>
      </c>
      <c r="F158" s="229" t="s">
        <v>214</v>
      </c>
      <c r="G158" s="227"/>
      <c r="H158" s="230">
        <v>4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136</v>
      </c>
      <c r="AU158" s="236" t="s">
        <v>84</v>
      </c>
      <c r="AV158" s="12" t="s">
        <v>84</v>
      </c>
      <c r="AW158" s="12" t="s">
        <v>35</v>
      </c>
      <c r="AX158" s="12" t="s">
        <v>74</v>
      </c>
      <c r="AY158" s="236" t="s">
        <v>126</v>
      </c>
    </row>
    <row r="159" s="13" customFormat="1">
      <c r="B159" s="237"/>
      <c r="C159" s="238"/>
      <c r="D159" s="217" t="s">
        <v>136</v>
      </c>
      <c r="E159" s="239" t="s">
        <v>28</v>
      </c>
      <c r="F159" s="240" t="s">
        <v>146</v>
      </c>
      <c r="G159" s="238"/>
      <c r="H159" s="241">
        <v>7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136</v>
      </c>
      <c r="AU159" s="247" t="s">
        <v>84</v>
      </c>
      <c r="AV159" s="13" t="s">
        <v>134</v>
      </c>
      <c r="AW159" s="13" t="s">
        <v>35</v>
      </c>
      <c r="AX159" s="13" t="s">
        <v>82</v>
      </c>
      <c r="AY159" s="247" t="s">
        <v>126</v>
      </c>
    </row>
    <row r="160" s="1" customFormat="1" ht="16.5" customHeight="1">
      <c r="B160" s="37"/>
      <c r="C160" s="203" t="s">
        <v>215</v>
      </c>
      <c r="D160" s="203" t="s">
        <v>129</v>
      </c>
      <c r="E160" s="204" t="s">
        <v>216</v>
      </c>
      <c r="F160" s="205" t="s">
        <v>217</v>
      </c>
      <c r="G160" s="206" t="s">
        <v>132</v>
      </c>
      <c r="H160" s="207">
        <v>1</v>
      </c>
      <c r="I160" s="208"/>
      <c r="J160" s="209">
        <f>ROUND(I160*H160,2)</f>
        <v>0</v>
      </c>
      <c r="K160" s="205" t="s">
        <v>133</v>
      </c>
      <c r="L160" s="42"/>
      <c r="M160" s="210" t="s">
        <v>28</v>
      </c>
      <c r="N160" s="211" t="s">
        <v>45</v>
      </c>
      <c r="O160" s="78"/>
      <c r="P160" s="212">
        <f>O160*H160</f>
        <v>0</v>
      </c>
      <c r="Q160" s="212">
        <v>0</v>
      </c>
      <c r="R160" s="212">
        <f>Q160*H160</f>
        <v>0</v>
      </c>
      <c r="S160" s="212">
        <v>2.2000000000000002</v>
      </c>
      <c r="T160" s="213">
        <f>S160*H160</f>
        <v>2.2000000000000002</v>
      </c>
      <c r="AR160" s="16" t="s">
        <v>134</v>
      </c>
      <c r="AT160" s="16" t="s">
        <v>129</v>
      </c>
      <c r="AU160" s="16" t="s">
        <v>84</v>
      </c>
      <c r="AY160" s="16" t="s">
        <v>126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82</v>
      </c>
      <c r="BK160" s="214">
        <f>ROUND(I160*H160,2)</f>
        <v>0</v>
      </c>
      <c r="BL160" s="16" t="s">
        <v>134</v>
      </c>
      <c r="BM160" s="16" t="s">
        <v>218</v>
      </c>
    </row>
    <row r="161" s="11" customFormat="1">
      <c r="B161" s="215"/>
      <c r="C161" s="216"/>
      <c r="D161" s="217" t="s">
        <v>136</v>
      </c>
      <c r="E161" s="218" t="s">
        <v>28</v>
      </c>
      <c r="F161" s="219" t="s">
        <v>219</v>
      </c>
      <c r="G161" s="216"/>
      <c r="H161" s="218" t="s">
        <v>28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136</v>
      </c>
      <c r="AU161" s="225" t="s">
        <v>84</v>
      </c>
      <c r="AV161" s="11" t="s">
        <v>82</v>
      </c>
      <c r="AW161" s="11" t="s">
        <v>35</v>
      </c>
      <c r="AX161" s="11" t="s">
        <v>74</v>
      </c>
      <c r="AY161" s="225" t="s">
        <v>126</v>
      </c>
    </row>
    <row r="162" s="12" customFormat="1">
      <c r="B162" s="226"/>
      <c r="C162" s="227"/>
      <c r="D162" s="217" t="s">
        <v>136</v>
      </c>
      <c r="E162" s="228" t="s">
        <v>28</v>
      </c>
      <c r="F162" s="229" t="s">
        <v>139</v>
      </c>
      <c r="G162" s="227"/>
      <c r="H162" s="230">
        <v>0.14199999999999999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136</v>
      </c>
      <c r="AU162" s="236" t="s">
        <v>84</v>
      </c>
      <c r="AV162" s="12" t="s">
        <v>84</v>
      </c>
      <c r="AW162" s="12" t="s">
        <v>35</v>
      </c>
      <c r="AX162" s="12" t="s">
        <v>74</v>
      </c>
      <c r="AY162" s="236" t="s">
        <v>126</v>
      </c>
    </row>
    <row r="163" s="12" customFormat="1">
      <c r="B163" s="226"/>
      <c r="C163" s="227"/>
      <c r="D163" s="217" t="s">
        <v>136</v>
      </c>
      <c r="E163" s="228" t="s">
        <v>28</v>
      </c>
      <c r="F163" s="229" t="s">
        <v>140</v>
      </c>
      <c r="G163" s="227"/>
      <c r="H163" s="230">
        <v>0.23400000000000001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136</v>
      </c>
      <c r="AU163" s="236" t="s">
        <v>84</v>
      </c>
      <c r="AV163" s="12" t="s">
        <v>84</v>
      </c>
      <c r="AW163" s="12" t="s">
        <v>35</v>
      </c>
      <c r="AX163" s="12" t="s">
        <v>74</v>
      </c>
      <c r="AY163" s="236" t="s">
        <v>126</v>
      </c>
    </row>
    <row r="164" s="12" customFormat="1">
      <c r="B164" s="226"/>
      <c r="C164" s="227"/>
      <c r="D164" s="217" t="s">
        <v>136</v>
      </c>
      <c r="E164" s="228" t="s">
        <v>28</v>
      </c>
      <c r="F164" s="229" t="s">
        <v>220</v>
      </c>
      <c r="G164" s="227"/>
      <c r="H164" s="230">
        <v>0.053999999999999999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136</v>
      </c>
      <c r="AU164" s="236" t="s">
        <v>84</v>
      </c>
      <c r="AV164" s="12" t="s">
        <v>84</v>
      </c>
      <c r="AW164" s="12" t="s">
        <v>35</v>
      </c>
      <c r="AX164" s="12" t="s">
        <v>74</v>
      </c>
      <c r="AY164" s="236" t="s">
        <v>126</v>
      </c>
    </row>
    <row r="165" s="11" customFormat="1">
      <c r="B165" s="215"/>
      <c r="C165" s="216"/>
      <c r="D165" s="217" t="s">
        <v>136</v>
      </c>
      <c r="E165" s="218" t="s">
        <v>28</v>
      </c>
      <c r="F165" s="219" t="s">
        <v>221</v>
      </c>
      <c r="G165" s="216"/>
      <c r="H165" s="218" t="s">
        <v>28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136</v>
      </c>
      <c r="AU165" s="225" t="s">
        <v>84</v>
      </c>
      <c r="AV165" s="11" t="s">
        <v>82</v>
      </c>
      <c r="AW165" s="11" t="s">
        <v>35</v>
      </c>
      <c r="AX165" s="11" t="s">
        <v>74</v>
      </c>
      <c r="AY165" s="225" t="s">
        <v>126</v>
      </c>
    </row>
    <row r="166" s="12" customFormat="1">
      <c r="B166" s="226"/>
      <c r="C166" s="227"/>
      <c r="D166" s="217" t="s">
        <v>136</v>
      </c>
      <c r="E166" s="228" t="s">
        <v>28</v>
      </c>
      <c r="F166" s="229" t="s">
        <v>222</v>
      </c>
      <c r="G166" s="227"/>
      <c r="H166" s="230">
        <v>0.20000000000000001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136</v>
      </c>
      <c r="AU166" s="236" t="s">
        <v>84</v>
      </c>
      <c r="AV166" s="12" t="s">
        <v>84</v>
      </c>
      <c r="AW166" s="12" t="s">
        <v>35</v>
      </c>
      <c r="AX166" s="12" t="s">
        <v>74</v>
      </c>
      <c r="AY166" s="236" t="s">
        <v>126</v>
      </c>
    </row>
    <row r="167" s="12" customFormat="1">
      <c r="B167" s="226"/>
      <c r="C167" s="227"/>
      <c r="D167" s="217" t="s">
        <v>136</v>
      </c>
      <c r="E167" s="228" t="s">
        <v>28</v>
      </c>
      <c r="F167" s="229" t="s">
        <v>223</v>
      </c>
      <c r="G167" s="227"/>
      <c r="H167" s="230">
        <v>0.37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136</v>
      </c>
      <c r="AU167" s="236" t="s">
        <v>84</v>
      </c>
      <c r="AV167" s="12" t="s">
        <v>84</v>
      </c>
      <c r="AW167" s="12" t="s">
        <v>35</v>
      </c>
      <c r="AX167" s="12" t="s">
        <v>74</v>
      </c>
      <c r="AY167" s="236" t="s">
        <v>126</v>
      </c>
    </row>
    <row r="168" s="13" customFormat="1">
      <c r="B168" s="237"/>
      <c r="C168" s="238"/>
      <c r="D168" s="217" t="s">
        <v>136</v>
      </c>
      <c r="E168" s="239" t="s">
        <v>28</v>
      </c>
      <c r="F168" s="240" t="s">
        <v>146</v>
      </c>
      <c r="G168" s="238"/>
      <c r="H168" s="241">
        <v>1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136</v>
      </c>
      <c r="AU168" s="247" t="s">
        <v>84</v>
      </c>
      <c r="AV168" s="13" t="s">
        <v>134</v>
      </c>
      <c r="AW168" s="13" t="s">
        <v>35</v>
      </c>
      <c r="AX168" s="13" t="s">
        <v>82</v>
      </c>
      <c r="AY168" s="247" t="s">
        <v>126</v>
      </c>
    </row>
    <row r="169" s="1" customFormat="1" ht="16.5" customHeight="1">
      <c r="B169" s="37"/>
      <c r="C169" s="203" t="s">
        <v>224</v>
      </c>
      <c r="D169" s="203" t="s">
        <v>129</v>
      </c>
      <c r="E169" s="204" t="s">
        <v>225</v>
      </c>
      <c r="F169" s="205" t="s">
        <v>226</v>
      </c>
      <c r="G169" s="206" t="s">
        <v>180</v>
      </c>
      <c r="H169" s="207">
        <v>2.6499999999999999</v>
      </c>
      <c r="I169" s="208"/>
      <c r="J169" s="209">
        <f>ROUND(I169*H169,2)</f>
        <v>0</v>
      </c>
      <c r="K169" s="205" t="s">
        <v>133</v>
      </c>
      <c r="L169" s="42"/>
      <c r="M169" s="210" t="s">
        <v>28</v>
      </c>
      <c r="N169" s="211" t="s">
        <v>45</v>
      </c>
      <c r="O169" s="78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AR169" s="16" t="s">
        <v>134</v>
      </c>
      <c r="AT169" s="16" t="s">
        <v>129</v>
      </c>
      <c r="AU169" s="16" t="s">
        <v>84</v>
      </c>
      <c r="AY169" s="16" t="s">
        <v>126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82</v>
      </c>
      <c r="BK169" s="214">
        <f>ROUND(I169*H169,2)</f>
        <v>0</v>
      </c>
      <c r="BL169" s="16" t="s">
        <v>134</v>
      </c>
      <c r="BM169" s="16" t="s">
        <v>227</v>
      </c>
    </row>
    <row r="170" s="11" customFormat="1">
      <c r="B170" s="215"/>
      <c r="C170" s="216"/>
      <c r="D170" s="217" t="s">
        <v>136</v>
      </c>
      <c r="E170" s="218" t="s">
        <v>28</v>
      </c>
      <c r="F170" s="219" t="s">
        <v>228</v>
      </c>
      <c r="G170" s="216"/>
      <c r="H170" s="218" t="s">
        <v>28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136</v>
      </c>
      <c r="AU170" s="225" t="s">
        <v>84</v>
      </c>
      <c r="AV170" s="11" t="s">
        <v>82</v>
      </c>
      <c r="AW170" s="11" t="s">
        <v>35</v>
      </c>
      <c r="AX170" s="11" t="s">
        <v>74</v>
      </c>
      <c r="AY170" s="225" t="s">
        <v>126</v>
      </c>
    </row>
    <row r="171" s="12" customFormat="1">
      <c r="B171" s="226"/>
      <c r="C171" s="227"/>
      <c r="D171" s="217" t="s">
        <v>136</v>
      </c>
      <c r="E171" s="228" t="s">
        <v>28</v>
      </c>
      <c r="F171" s="229" t="s">
        <v>229</v>
      </c>
      <c r="G171" s="227"/>
      <c r="H171" s="230">
        <v>2.6499999999999999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136</v>
      </c>
      <c r="AU171" s="236" t="s">
        <v>84</v>
      </c>
      <c r="AV171" s="12" t="s">
        <v>84</v>
      </c>
      <c r="AW171" s="12" t="s">
        <v>35</v>
      </c>
      <c r="AX171" s="12" t="s">
        <v>82</v>
      </c>
      <c r="AY171" s="236" t="s">
        <v>126</v>
      </c>
    </row>
    <row r="172" s="1" customFormat="1" ht="22.5" customHeight="1">
      <c r="B172" s="37"/>
      <c r="C172" s="203" t="s">
        <v>230</v>
      </c>
      <c r="D172" s="203" t="s">
        <v>129</v>
      </c>
      <c r="E172" s="204" t="s">
        <v>231</v>
      </c>
      <c r="F172" s="205" t="s">
        <v>232</v>
      </c>
      <c r="G172" s="206" t="s">
        <v>180</v>
      </c>
      <c r="H172" s="207">
        <v>15.9</v>
      </c>
      <c r="I172" s="208"/>
      <c r="J172" s="209">
        <f>ROUND(I172*H172,2)</f>
        <v>0</v>
      </c>
      <c r="K172" s="205" t="s">
        <v>133</v>
      </c>
      <c r="L172" s="42"/>
      <c r="M172" s="210" t="s">
        <v>28</v>
      </c>
      <c r="N172" s="211" t="s">
        <v>45</v>
      </c>
      <c r="O172" s="78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16" t="s">
        <v>134</v>
      </c>
      <c r="AT172" s="16" t="s">
        <v>129</v>
      </c>
      <c r="AU172" s="16" t="s">
        <v>84</v>
      </c>
      <c r="AY172" s="16" t="s">
        <v>126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82</v>
      </c>
      <c r="BK172" s="214">
        <f>ROUND(I172*H172,2)</f>
        <v>0</v>
      </c>
      <c r="BL172" s="16" t="s">
        <v>134</v>
      </c>
      <c r="BM172" s="16" t="s">
        <v>233</v>
      </c>
    </row>
    <row r="173" s="11" customFormat="1">
      <c r="B173" s="215"/>
      <c r="C173" s="216"/>
      <c r="D173" s="217" t="s">
        <v>136</v>
      </c>
      <c r="E173" s="218" t="s">
        <v>28</v>
      </c>
      <c r="F173" s="219" t="s">
        <v>234</v>
      </c>
      <c r="G173" s="216"/>
      <c r="H173" s="218" t="s">
        <v>28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136</v>
      </c>
      <c r="AU173" s="225" t="s">
        <v>84</v>
      </c>
      <c r="AV173" s="11" t="s">
        <v>82</v>
      </c>
      <c r="AW173" s="11" t="s">
        <v>35</v>
      </c>
      <c r="AX173" s="11" t="s">
        <v>74</v>
      </c>
      <c r="AY173" s="225" t="s">
        <v>126</v>
      </c>
    </row>
    <row r="174" s="12" customFormat="1">
      <c r="B174" s="226"/>
      <c r="C174" s="227"/>
      <c r="D174" s="217" t="s">
        <v>136</v>
      </c>
      <c r="E174" s="228" t="s">
        <v>28</v>
      </c>
      <c r="F174" s="229" t="s">
        <v>235</v>
      </c>
      <c r="G174" s="227"/>
      <c r="H174" s="230">
        <v>15.9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136</v>
      </c>
      <c r="AU174" s="236" t="s">
        <v>84</v>
      </c>
      <c r="AV174" s="12" t="s">
        <v>84</v>
      </c>
      <c r="AW174" s="12" t="s">
        <v>35</v>
      </c>
      <c r="AX174" s="12" t="s">
        <v>82</v>
      </c>
      <c r="AY174" s="236" t="s">
        <v>126</v>
      </c>
    </row>
    <row r="175" s="1" customFormat="1" ht="22.5" customHeight="1">
      <c r="B175" s="37"/>
      <c r="C175" s="203" t="s">
        <v>236</v>
      </c>
      <c r="D175" s="203" t="s">
        <v>129</v>
      </c>
      <c r="E175" s="204" t="s">
        <v>237</v>
      </c>
      <c r="F175" s="205" t="s">
        <v>238</v>
      </c>
      <c r="G175" s="206" t="s">
        <v>180</v>
      </c>
      <c r="H175" s="207">
        <v>2.6499999999999999</v>
      </c>
      <c r="I175" s="208"/>
      <c r="J175" s="209">
        <f>ROUND(I175*H175,2)</f>
        <v>0</v>
      </c>
      <c r="K175" s="205" t="s">
        <v>133</v>
      </c>
      <c r="L175" s="42"/>
      <c r="M175" s="210" t="s">
        <v>28</v>
      </c>
      <c r="N175" s="211" t="s">
        <v>45</v>
      </c>
      <c r="O175" s="78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16" t="s">
        <v>134</v>
      </c>
      <c r="AT175" s="16" t="s">
        <v>129</v>
      </c>
      <c r="AU175" s="16" t="s">
        <v>84</v>
      </c>
      <c r="AY175" s="16" t="s">
        <v>126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82</v>
      </c>
      <c r="BK175" s="214">
        <f>ROUND(I175*H175,2)</f>
        <v>0</v>
      </c>
      <c r="BL175" s="16" t="s">
        <v>134</v>
      </c>
      <c r="BM175" s="16" t="s">
        <v>239</v>
      </c>
    </row>
    <row r="176" s="11" customFormat="1">
      <c r="B176" s="215"/>
      <c r="C176" s="216"/>
      <c r="D176" s="217" t="s">
        <v>136</v>
      </c>
      <c r="E176" s="218" t="s">
        <v>28</v>
      </c>
      <c r="F176" s="219" t="s">
        <v>240</v>
      </c>
      <c r="G176" s="216"/>
      <c r="H176" s="218" t="s">
        <v>28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136</v>
      </c>
      <c r="AU176" s="225" t="s">
        <v>84</v>
      </c>
      <c r="AV176" s="11" t="s">
        <v>82</v>
      </c>
      <c r="AW176" s="11" t="s">
        <v>35</v>
      </c>
      <c r="AX176" s="11" t="s">
        <v>74</v>
      </c>
      <c r="AY176" s="225" t="s">
        <v>126</v>
      </c>
    </row>
    <row r="177" s="12" customFormat="1">
      <c r="B177" s="226"/>
      <c r="C177" s="227"/>
      <c r="D177" s="217" t="s">
        <v>136</v>
      </c>
      <c r="E177" s="228" t="s">
        <v>28</v>
      </c>
      <c r="F177" s="229" t="s">
        <v>229</v>
      </c>
      <c r="G177" s="227"/>
      <c r="H177" s="230">
        <v>2.6499999999999999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136</v>
      </c>
      <c r="AU177" s="236" t="s">
        <v>84</v>
      </c>
      <c r="AV177" s="12" t="s">
        <v>84</v>
      </c>
      <c r="AW177" s="12" t="s">
        <v>35</v>
      </c>
      <c r="AX177" s="12" t="s">
        <v>82</v>
      </c>
      <c r="AY177" s="236" t="s">
        <v>126</v>
      </c>
    </row>
    <row r="178" s="10" customFormat="1" ht="22.8" customHeight="1">
      <c r="B178" s="187"/>
      <c r="C178" s="188"/>
      <c r="D178" s="189" t="s">
        <v>73</v>
      </c>
      <c r="E178" s="201" t="s">
        <v>241</v>
      </c>
      <c r="F178" s="201" t="s">
        <v>242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P179</f>
        <v>0</v>
      </c>
      <c r="Q178" s="195"/>
      <c r="R178" s="196">
        <f>R179</f>
        <v>0</v>
      </c>
      <c r="S178" s="195"/>
      <c r="T178" s="197">
        <f>T179</f>
        <v>0</v>
      </c>
      <c r="AR178" s="198" t="s">
        <v>82</v>
      </c>
      <c r="AT178" s="199" t="s">
        <v>73</v>
      </c>
      <c r="AU178" s="199" t="s">
        <v>82</v>
      </c>
      <c r="AY178" s="198" t="s">
        <v>126</v>
      </c>
      <c r="BK178" s="200">
        <f>BK179</f>
        <v>0</v>
      </c>
    </row>
    <row r="179" s="1" customFormat="1" ht="16.5" customHeight="1">
      <c r="B179" s="37"/>
      <c r="C179" s="203" t="s">
        <v>243</v>
      </c>
      <c r="D179" s="203" t="s">
        <v>129</v>
      </c>
      <c r="E179" s="204" t="s">
        <v>244</v>
      </c>
      <c r="F179" s="205" t="s">
        <v>245</v>
      </c>
      <c r="G179" s="206" t="s">
        <v>180</v>
      </c>
      <c r="H179" s="207">
        <v>2.1349999999999998</v>
      </c>
      <c r="I179" s="208"/>
      <c r="J179" s="209">
        <f>ROUND(I179*H179,2)</f>
        <v>0</v>
      </c>
      <c r="K179" s="205" t="s">
        <v>246</v>
      </c>
      <c r="L179" s="42"/>
      <c r="M179" s="210" t="s">
        <v>28</v>
      </c>
      <c r="N179" s="211" t="s">
        <v>45</v>
      </c>
      <c r="O179" s="78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6" t="s">
        <v>134</v>
      </c>
      <c r="AT179" s="16" t="s">
        <v>129</v>
      </c>
      <c r="AU179" s="16" t="s">
        <v>84</v>
      </c>
      <c r="AY179" s="16" t="s">
        <v>126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82</v>
      </c>
      <c r="BK179" s="214">
        <f>ROUND(I179*H179,2)</f>
        <v>0</v>
      </c>
      <c r="BL179" s="16" t="s">
        <v>134</v>
      </c>
      <c r="BM179" s="16" t="s">
        <v>247</v>
      </c>
    </row>
    <row r="180" s="10" customFormat="1" ht="25.92" customHeight="1">
      <c r="B180" s="187"/>
      <c r="C180" s="188"/>
      <c r="D180" s="189" t="s">
        <v>73</v>
      </c>
      <c r="E180" s="190" t="s">
        <v>248</v>
      </c>
      <c r="F180" s="190" t="s">
        <v>249</v>
      </c>
      <c r="G180" s="188"/>
      <c r="H180" s="188"/>
      <c r="I180" s="191"/>
      <c r="J180" s="192">
        <f>BK180</f>
        <v>0</v>
      </c>
      <c r="K180" s="188"/>
      <c r="L180" s="193"/>
      <c r="M180" s="194"/>
      <c r="N180" s="195"/>
      <c r="O180" s="195"/>
      <c r="P180" s="196">
        <f>P181+P206</f>
        <v>0</v>
      </c>
      <c r="Q180" s="195"/>
      <c r="R180" s="196">
        <f>R181+R206</f>
        <v>0.77046000000000003</v>
      </c>
      <c r="S180" s="195"/>
      <c r="T180" s="197">
        <f>T181+T206</f>
        <v>0</v>
      </c>
      <c r="AR180" s="198" t="s">
        <v>84</v>
      </c>
      <c r="AT180" s="199" t="s">
        <v>73</v>
      </c>
      <c r="AU180" s="199" t="s">
        <v>74</v>
      </c>
      <c r="AY180" s="198" t="s">
        <v>126</v>
      </c>
      <c r="BK180" s="200">
        <f>BK181+BK206</f>
        <v>0</v>
      </c>
    </row>
    <row r="181" s="10" customFormat="1" ht="22.8" customHeight="1">
      <c r="B181" s="187"/>
      <c r="C181" s="188"/>
      <c r="D181" s="189" t="s">
        <v>73</v>
      </c>
      <c r="E181" s="201" t="s">
        <v>250</v>
      </c>
      <c r="F181" s="201" t="s">
        <v>251</v>
      </c>
      <c r="G181" s="188"/>
      <c r="H181" s="188"/>
      <c r="I181" s="191"/>
      <c r="J181" s="202">
        <f>BK181</f>
        <v>0</v>
      </c>
      <c r="K181" s="188"/>
      <c r="L181" s="193"/>
      <c r="M181" s="194"/>
      <c r="N181" s="195"/>
      <c r="O181" s="195"/>
      <c r="P181" s="196">
        <f>SUM(P182:P205)</f>
        <v>0</v>
      </c>
      <c r="Q181" s="195"/>
      <c r="R181" s="196">
        <f>SUM(R182:R205)</f>
        <v>0.010200000000000001</v>
      </c>
      <c r="S181" s="195"/>
      <c r="T181" s="197">
        <f>SUM(T182:T205)</f>
        <v>0</v>
      </c>
      <c r="AR181" s="198" t="s">
        <v>84</v>
      </c>
      <c r="AT181" s="199" t="s">
        <v>73</v>
      </c>
      <c r="AU181" s="199" t="s">
        <v>82</v>
      </c>
      <c r="AY181" s="198" t="s">
        <v>126</v>
      </c>
      <c r="BK181" s="200">
        <f>SUM(BK182:BK205)</f>
        <v>0</v>
      </c>
    </row>
    <row r="182" s="1" customFormat="1" ht="16.5" customHeight="1">
      <c r="B182" s="37"/>
      <c r="C182" s="203" t="s">
        <v>8</v>
      </c>
      <c r="D182" s="203" t="s">
        <v>129</v>
      </c>
      <c r="E182" s="204" t="s">
        <v>252</v>
      </c>
      <c r="F182" s="205" t="s">
        <v>253</v>
      </c>
      <c r="G182" s="206" t="s">
        <v>149</v>
      </c>
      <c r="H182" s="207">
        <v>1.5</v>
      </c>
      <c r="I182" s="208"/>
      <c r="J182" s="209">
        <f>ROUND(I182*H182,2)</f>
        <v>0</v>
      </c>
      <c r="K182" s="205" t="s">
        <v>133</v>
      </c>
      <c r="L182" s="42"/>
      <c r="M182" s="210" t="s">
        <v>28</v>
      </c>
      <c r="N182" s="211" t="s">
        <v>45</v>
      </c>
      <c r="O182" s="78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AR182" s="16" t="s">
        <v>254</v>
      </c>
      <c r="AT182" s="16" t="s">
        <v>129</v>
      </c>
      <c r="AU182" s="16" t="s">
        <v>84</v>
      </c>
      <c r="AY182" s="16" t="s">
        <v>126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82</v>
      </c>
      <c r="BK182" s="214">
        <f>ROUND(I182*H182,2)</f>
        <v>0</v>
      </c>
      <c r="BL182" s="16" t="s">
        <v>254</v>
      </c>
      <c r="BM182" s="16" t="s">
        <v>255</v>
      </c>
    </row>
    <row r="183" s="11" customFormat="1">
      <c r="B183" s="215"/>
      <c r="C183" s="216"/>
      <c r="D183" s="217" t="s">
        <v>136</v>
      </c>
      <c r="E183" s="218" t="s">
        <v>28</v>
      </c>
      <c r="F183" s="219" t="s">
        <v>172</v>
      </c>
      <c r="G183" s="216"/>
      <c r="H183" s="218" t="s">
        <v>28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136</v>
      </c>
      <c r="AU183" s="225" t="s">
        <v>84</v>
      </c>
      <c r="AV183" s="11" t="s">
        <v>82</v>
      </c>
      <c r="AW183" s="11" t="s">
        <v>35</v>
      </c>
      <c r="AX183" s="11" t="s">
        <v>74</v>
      </c>
      <c r="AY183" s="225" t="s">
        <v>126</v>
      </c>
    </row>
    <row r="184" s="11" customFormat="1">
      <c r="B184" s="215"/>
      <c r="C184" s="216"/>
      <c r="D184" s="217" t="s">
        <v>136</v>
      </c>
      <c r="E184" s="218" t="s">
        <v>28</v>
      </c>
      <c r="F184" s="219" t="s">
        <v>173</v>
      </c>
      <c r="G184" s="216"/>
      <c r="H184" s="218" t="s">
        <v>28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136</v>
      </c>
      <c r="AU184" s="225" t="s">
        <v>84</v>
      </c>
      <c r="AV184" s="11" t="s">
        <v>82</v>
      </c>
      <c r="AW184" s="11" t="s">
        <v>35</v>
      </c>
      <c r="AX184" s="11" t="s">
        <v>74</v>
      </c>
      <c r="AY184" s="225" t="s">
        <v>126</v>
      </c>
    </row>
    <row r="185" s="12" customFormat="1">
      <c r="B185" s="226"/>
      <c r="C185" s="227"/>
      <c r="D185" s="217" t="s">
        <v>136</v>
      </c>
      <c r="E185" s="228" t="s">
        <v>28</v>
      </c>
      <c r="F185" s="229" t="s">
        <v>256</v>
      </c>
      <c r="G185" s="227"/>
      <c r="H185" s="230">
        <v>1.5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136</v>
      </c>
      <c r="AU185" s="236" t="s">
        <v>84</v>
      </c>
      <c r="AV185" s="12" t="s">
        <v>84</v>
      </c>
      <c r="AW185" s="12" t="s">
        <v>35</v>
      </c>
      <c r="AX185" s="12" t="s">
        <v>82</v>
      </c>
      <c r="AY185" s="236" t="s">
        <v>126</v>
      </c>
    </row>
    <row r="186" s="1" customFormat="1" ht="16.5" customHeight="1">
      <c r="B186" s="37"/>
      <c r="C186" s="248" t="s">
        <v>254</v>
      </c>
      <c r="D186" s="248" t="s">
        <v>257</v>
      </c>
      <c r="E186" s="249" t="s">
        <v>258</v>
      </c>
      <c r="F186" s="250" t="s">
        <v>259</v>
      </c>
      <c r="G186" s="251" t="s">
        <v>180</v>
      </c>
      <c r="H186" s="252">
        <v>0.001</v>
      </c>
      <c r="I186" s="253"/>
      <c r="J186" s="254">
        <f>ROUND(I186*H186,2)</f>
        <v>0</v>
      </c>
      <c r="K186" s="250" t="s">
        <v>133</v>
      </c>
      <c r="L186" s="255"/>
      <c r="M186" s="256" t="s">
        <v>28</v>
      </c>
      <c r="N186" s="257" t="s">
        <v>45</v>
      </c>
      <c r="O186" s="78"/>
      <c r="P186" s="212">
        <f>O186*H186</f>
        <v>0</v>
      </c>
      <c r="Q186" s="212">
        <v>1</v>
      </c>
      <c r="R186" s="212">
        <f>Q186*H186</f>
        <v>0.001</v>
      </c>
      <c r="S186" s="212">
        <v>0</v>
      </c>
      <c r="T186" s="213">
        <f>S186*H186</f>
        <v>0</v>
      </c>
      <c r="AR186" s="16" t="s">
        <v>260</v>
      </c>
      <c r="AT186" s="16" t="s">
        <v>257</v>
      </c>
      <c r="AU186" s="16" t="s">
        <v>84</v>
      </c>
      <c r="AY186" s="16" t="s">
        <v>126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82</v>
      </c>
      <c r="BK186" s="214">
        <f>ROUND(I186*H186,2)</f>
        <v>0</v>
      </c>
      <c r="BL186" s="16" t="s">
        <v>254</v>
      </c>
      <c r="BM186" s="16" t="s">
        <v>261</v>
      </c>
    </row>
    <row r="187" s="11" customFormat="1">
      <c r="B187" s="215"/>
      <c r="C187" s="216"/>
      <c r="D187" s="217" t="s">
        <v>136</v>
      </c>
      <c r="E187" s="218" t="s">
        <v>28</v>
      </c>
      <c r="F187" s="219" t="s">
        <v>262</v>
      </c>
      <c r="G187" s="216"/>
      <c r="H187" s="218" t="s">
        <v>28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136</v>
      </c>
      <c r="AU187" s="225" t="s">
        <v>84</v>
      </c>
      <c r="AV187" s="11" t="s">
        <v>82</v>
      </c>
      <c r="AW187" s="11" t="s">
        <v>35</v>
      </c>
      <c r="AX187" s="11" t="s">
        <v>74</v>
      </c>
      <c r="AY187" s="225" t="s">
        <v>126</v>
      </c>
    </row>
    <row r="188" s="11" customFormat="1">
      <c r="B188" s="215"/>
      <c r="C188" s="216"/>
      <c r="D188" s="217" t="s">
        <v>136</v>
      </c>
      <c r="E188" s="218" t="s">
        <v>28</v>
      </c>
      <c r="F188" s="219" t="s">
        <v>263</v>
      </c>
      <c r="G188" s="216"/>
      <c r="H188" s="218" t="s">
        <v>28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136</v>
      </c>
      <c r="AU188" s="225" t="s">
        <v>84</v>
      </c>
      <c r="AV188" s="11" t="s">
        <v>82</v>
      </c>
      <c r="AW188" s="11" t="s">
        <v>35</v>
      </c>
      <c r="AX188" s="11" t="s">
        <v>74</v>
      </c>
      <c r="AY188" s="225" t="s">
        <v>126</v>
      </c>
    </row>
    <row r="189" s="12" customFormat="1">
      <c r="B189" s="226"/>
      <c r="C189" s="227"/>
      <c r="D189" s="217" t="s">
        <v>136</v>
      </c>
      <c r="E189" s="228" t="s">
        <v>28</v>
      </c>
      <c r="F189" s="229" t="s">
        <v>264</v>
      </c>
      <c r="G189" s="227"/>
      <c r="H189" s="230">
        <v>0.001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136</v>
      </c>
      <c r="AU189" s="236" t="s">
        <v>84</v>
      </c>
      <c r="AV189" s="12" t="s">
        <v>84</v>
      </c>
      <c r="AW189" s="12" t="s">
        <v>35</v>
      </c>
      <c r="AX189" s="12" t="s">
        <v>82</v>
      </c>
      <c r="AY189" s="236" t="s">
        <v>126</v>
      </c>
    </row>
    <row r="190" s="1" customFormat="1" ht="16.5" customHeight="1">
      <c r="B190" s="37"/>
      <c r="C190" s="203" t="s">
        <v>265</v>
      </c>
      <c r="D190" s="203" t="s">
        <v>129</v>
      </c>
      <c r="E190" s="204" t="s">
        <v>266</v>
      </c>
      <c r="F190" s="205" t="s">
        <v>267</v>
      </c>
      <c r="G190" s="206" t="s">
        <v>149</v>
      </c>
      <c r="H190" s="207">
        <v>1.5</v>
      </c>
      <c r="I190" s="208"/>
      <c r="J190" s="209">
        <f>ROUND(I190*H190,2)</f>
        <v>0</v>
      </c>
      <c r="K190" s="205" t="s">
        <v>133</v>
      </c>
      <c r="L190" s="42"/>
      <c r="M190" s="210" t="s">
        <v>28</v>
      </c>
      <c r="N190" s="211" t="s">
        <v>45</v>
      </c>
      <c r="O190" s="78"/>
      <c r="P190" s="212">
        <f>O190*H190</f>
        <v>0</v>
      </c>
      <c r="Q190" s="212">
        <v>0.00040000000000000002</v>
      </c>
      <c r="R190" s="212">
        <f>Q190*H190</f>
        <v>0.00060000000000000006</v>
      </c>
      <c r="S190" s="212">
        <v>0</v>
      </c>
      <c r="T190" s="213">
        <f>S190*H190</f>
        <v>0</v>
      </c>
      <c r="AR190" s="16" t="s">
        <v>254</v>
      </c>
      <c r="AT190" s="16" t="s">
        <v>129</v>
      </c>
      <c r="AU190" s="16" t="s">
        <v>84</v>
      </c>
      <c r="AY190" s="16" t="s">
        <v>126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82</v>
      </c>
      <c r="BK190" s="214">
        <f>ROUND(I190*H190,2)</f>
        <v>0</v>
      </c>
      <c r="BL190" s="16" t="s">
        <v>254</v>
      </c>
      <c r="BM190" s="16" t="s">
        <v>268</v>
      </c>
    </row>
    <row r="191" s="11" customFormat="1">
      <c r="B191" s="215"/>
      <c r="C191" s="216"/>
      <c r="D191" s="217" t="s">
        <v>136</v>
      </c>
      <c r="E191" s="218" t="s">
        <v>28</v>
      </c>
      <c r="F191" s="219" t="s">
        <v>172</v>
      </c>
      <c r="G191" s="216"/>
      <c r="H191" s="218" t="s">
        <v>28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136</v>
      </c>
      <c r="AU191" s="225" t="s">
        <v>84</v>
      </c>
      <c r="AV191" s="11" t="s">
        <v>82</v>
      </c>
      <c r="AW191" s="11" t="s">
        <v>35</v>
      </c>
      <c r="AX191" s="11" t="s">
        <v>74</v>
      </c>
      <c r="AY191" s="225" t="s">
        <v>126</v>
      </c>
    </row>
    <row r="192" s="11" customFormat="1">
      <c r="B192" s="215"/>
      <c r="C192" s="216"/>
      <c r="D192" s="217" t="s">
        <v>136</v>
      </c>
      <c r="E192" s="218" t="s">
        <v>28</v>
      </c>
      <c r="F192" s="219" t="s">
        <v>173</v>
      </c>
      <c r="G192" s="216"/>
      <c r="H192" s="218" t="s">
        <v>28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136</v>
      </c>
      <c r="AU192" s="225" t="s">
        <v>84</v>
      </c>
      <c r="AV192" s="11" t="s">
        <v>82</v>
      </c>
      <c r="AW192" s="11" t="s">
        <v>35</v>
      </c>
      <c r="AX192" s="11" t="s">
        <v>74</v>
      </c>
      <c r="AY192" s="225" t="s">
        <v>126</v>
      </c>
    </row>
    <row r="193" s="12" customFormat="1">
      <c r="B193" s="226"/>
      <c r="C193" s="227"/>
      <c r="D193" s="217" t="s">
        <v>136</v>
      </c>
      <c r="E193" s="228" t="s">
        <v>28</v>
      </c>
      <c r="F193" s="229" t="s">
        <v>256</v>
      </c>
      <c r="G193" s="227"/>
      <c r="H193" s="230">
        <v>1.5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136</v>
      </c>
      <c r="AU193" s="236" t="s">
        <v>84</v>
      </c>
      <c r="AV193" s="12" t="s">
        <v>84</v>
      </c>
      <c r="AW193" s="12" t="s">
        <v>35</v>
      </c>
      <c r="AX193" s="12" t="s">
        <v>82</v>
      </c>
      <c r="AY193" s="236" t="s">
        <v>126</v>
      </c>
    </row>
    <row r="194" s="1" customFormat="1" ht="16.5" customHeight="1">
      <c r="B194" s="37"/>
      <c r="C194" s="248" t="s">
        <v>269</v>
      </c>
      <c r="D194" s="248" t="s">
        <v>257</v>
      </c>
      <c r="E194" s="249" t="s">
        <v>270</v>
      </c>
      <c r="F194" s="250" t="s">
        <v>271</v>
      </c>
      <c r="G194" s="251" t="s">
        <v>149</v>
      </c>
      <c r="H194" s="252">
        <v>2</v>
      </c>
      <c r="I194" s="253"/>
      <c r="J194" s="254">
        <f>ROUND(I194*H194,2)</f>
        <v>0</v>
      </c>
      <c r="K194" s="250" t="s">
        <v>28</v>
      </c>
      <c r="L194" s="255"/>
      <c r="M194" s="256" t="s">
        <v>28</v>
      </c>
      <c r="N194" s="257" t="s">
        <v>45</v>
      </c>
      <c r="O194" s="78"/>
      <c r="P194" s="212">
        <f>O194*H194</f>
        <v>0</v>
      </c>
      <c r="Q194" s="212">
        <v>0.0041000000000000003</v>
      </c>
      <c r="R194" s="212">
        <f>Q194*H194</f>
        <v>0.0082000000000000007</v>
      </c>
      <c r="S194" s="212">
        <v>0</v>
      </c>
      <c r="T194" s="213">
        <f>S194*H194</f>
        <v>0</v>
      </c>
      <c r="AR194" s="16" t="s">
        <v>260</v>
      </c>
      <c r="AT194" s="16" t="s">
        <v>257</v>
      </c>
      <c r="AU194" s="16" t="s">
        <v>84</v>
      </c>
      <c r="AY194" s="16" t="s">
        <v>126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82</v>
      </c>
      <c r="BK194" s="214">
        <f>ROUND(I194*H194,2)</f>
        <v>0</v>
      </c>
      <c r="BL194" s="16" t="s">
        <v>254</v>
      </c>
      <c r="BM194" s="16" t="s">
        <v>272</v>
      </c>
    </row>
    <row r="195" s="11" customFormat="1">
      <c r="B195" s="215"/>
      <c r="C195" s="216"/>
      <c r="D195" s="217" t="s">
        <v>136</v>
      </c>
      <c r="E195" s="218" t="s">
        <v>28</v>
      </c>
      <c r="F195" s="219" t="s">
        <v>273</v>
      </c>
      <c r="G195" s="216"/>
      <c r="H195" s="218" t="s">
        <v>28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136</v>
      </c>
      <c r="AU195" s="225" t="s">
        <v>84</v>
      </c>
      <c r="AV195" s="11" t="s">
        <v>82</v>
      </c>
      <c r="AW195" s="11" t="s">
        <v>35</v>
      </c>
      <c r="AX195" s="11" t="s">
        <v>74</v>
      </c>
      <c r="AY195" s="225" t="s">
        <v>126</v>
      </c>
    </row>
    <row r="196" s="11" customFormat="1">
      <c r="B196" s="215"/>
      <c r="C196" s="216"/>
      <c r="D196" s="217" t="s">
        <v>136</v>
      </c>
      <c r="E196" s="218" t="s">
        <v>28</v>
      </c>
      <c r="F196" s="219" t="s">
        <v>263</v>
      </c>
      <c r="G196" s="216"/>
      <c r="H196" s="218" t="s">
        <v>28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136</v>
      </c>
      <c r="AU196" s="225" t="s">
        <v>84</v>
      </c>
      <c r="AV196" s="11" t="s">
        <v>82</v>
      </c>
      <c r="AW196" s="11" t="s">
        <v>35</v>
      </c>
      <c r="AX196" s="11" t="s">
        <v>74</v>
      </c>
      <c r="AY196" s="225" t="s">
        <v>126</v>
      </c>
    </row>
    <row r="197" s="12" customFormat="1">
      <c r="B197" s="226"/>
      <c r="C197" s="227"/>
      <c r="D197" s="217" t="s">
        <v>136</v>
      </c>
      <c r="E197" s="228" t="s">
        <v>28</v>
      </c>
      <c r="F197" s="229" t="s">
        <v>274</v>
      </c>
      <c r="G197" s="227"/>
      <c r="H197" s="230">
        <v>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AT197" s="236" t="s">
        <v>136</v>
      </c>
      <c r="AU197" s="236" t="s">
        <v>84</v>
      </c>
      <c r="AV197" s="12" t="s">
        <v>84</v>
      </c>
      <c r="AW197" s="12" t="s">
        <v>35</v>
      </c>
      <c r="AX197" s="12" t="s">
        <v>82</v>
      </c>
      <c r="AY197" s="236" t="s">
        <v>126</v>
      </c>
    </row>
    <row r="198" s="1" customFormat="1" ht="16.5" customHeight="1">
      <c r="B198" s="37"/>
      <c r="C198" s="203" t="s">
        <v>275</v>
      </c>
      <c r="D198" s="203" t="s">
        <v>129</v>
      </c>
      <c r="E198" s="204" t="s">
        <v>276</v>
      </c>
      <c r="F198" s="205" t="s">
        <v>277</v>
      </c>
      <c r="G198" s="206" t="s">
        <v>149</v>
      </c>
      <c r="H198" s="207">
        <v>1.5</v>
      </c>
      <c r="I198" s="208"/>
      <c r="J198" s="209">
        <f>ROUND(I198*H198,2)</f>
        <v>0</v>
      </c>
      <c r="K198" s="205" t="s">
        <v>133</v>
      </c>
      <c r="L198" s="42"/>
      <c r="M198" s="210" t="s">
        <v>28</v>
      </c>
      <c r="N198" s="211" t="s">
        <v>45</v>
      </c>
      <c r="O198" s="78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AR198" s="16" t="s">
        <v>254</v>
      </c>
      <c r="AT198" s="16" t="s">
        <v>129</v>
      </c>
      <c r="AU198" s="16" t="s">
        <v>84</v>
      </c>
      <c r="AY198" s="16" t="s">
        <v>126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82</v>
      </c>
      <c r="BK198" s="214">
        <f>ROUND(I198*H198,2)</f>
        <v>0</v>
      </c>
      <c r="BL198" s="16" t="s">
        <v>254</v>
      </c>
      <c r="BM198" s="16" t="s">
        <v>278</v>
      </c>
    </row>
    <row r="199" s="11" customFormat="1">
      <c r="B199" s="215"/>
      <c r="C199" s="216"/>
      <c r="D199" s="217" t="s">
        <v>136</v>
      </c>
      <c r="E199" s="218" t="s">
        <v>28</v>
      </c>
      <c r="F199" s="219" t="s">
        <v>279</v>
      </c>
      <c r="G199" s="216"/>
      <c r="H199" s="218" t="s">
        <v>28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136</v>
      </c>
      <c r="AU199" s="225" t="s">
        <v>84</v>
      </c>
      <c r="AV199" s="11" t="s">
        <v>82</v>
      </c>
      <c r="AW199" s="11" t="s">
        <v>35</v>
      </c>
      <c r="AX199" s="11" t="s">
        <v>74</v>
      </c>
      <c r="AY199" s="225" t="s">
        <v>126</v>
      </c>
    </row>
    <row r="200" s="12" customFormat="1">
      <c r="B200" s="226"/>
      <c r="C200" s="227"/>
      <c r="D200" s="217" t="s">
        <v>136</v>
      </c>
      <c r="E200" s="228" t="s">
        <v>28</v>
      </c>
      <c r="F200" s="229" t="s">
        <v>280</v>
      </c>
      <c r="G200" s="227"/>
      <c r="H200" s="230">
        <v>1.5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136</v>
      </c>
      <c r="AU200" s="236" t="s">
        <v>84</v>
      </c>
      <c r="AV200" s="12" t="s">
        <v>84</v>
      </c>
      <c r="AW200" s="12" t="s">
        <v>35</v>
      </c>
      <c r="AX200" s="12" t="s">
        <v>82</v>
      </c>
      <c r="AY200" s="236" t="s">
        <v>126</v>
      </c>
    </row>
    <row r="201" s="1" customFormat="1" ht="16.5" customHeight="1">
      <c r="B201" s="37"/>
      <c r="C201" s="248" t="s">
        <v>281</v>
      </c>
      <c r="D201" s="248" t="s">
        <v>257</v>
      </c>
      <c r="E201" s="249" t="s">
        <v>282</v>
      </c>
      <c r="F201" s="250" t="s">
        <v>283</v>
      </c>
      <c r="G201" s="251" t="s">
        <v>149</v>
      </c>
      <c r="H201" s="252">
        <v>2</v>
      </c>
      <c r="I201" s="253"/>
      <c r="J201" s="254">
        <f>ROUND(I201*H201,2)</f>
        <v>0</v>
      </c>
      <c r="K201" s="250" t="s">
        <v>133</v>
      </c>
      <c r="L201" s="255"/>
      <c r="M201" s="256" t="s">
        <v>28</v>
      </c>
      <c r="N201" s="257" t="s">
        <v>45</v>
      </c>
      <c r="O201" s="78"/>
      <c r="P201" s="212">
        <f>O201*H201</f>
        <v>0</v>
      </c>
      <c r="Q201" s="212">
        <v>0.00020000000000000001</v>
      </c>
      <c r="R201" s="212">
        <f>Q201*H201</f>
        <v>0.00040000000000000002</v>
      </c>
      <c r="S201" s="212">
        <v>0</v>
      </c>
      <c r="T201" s="213">
        <f>S201*H201</f>
        <v>0</v>
      </c>
      <c r="AR201" s="16" t="s">
        <v>260</v>
      </c>
      <c r="AT201" s="16" t="s">
        <v>257</v>
      </c>
      <c r="AU201" s="16" t="s">
        <v>84</v>
      </c>
      <c r="AY201" s="16" t="s">
        <v>126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82</v>
      </c>
      <c r="BK201" s="214">
        <f>ROUND(I201*H201,2)</f>
        <v>0</v>
      </c>
      <c r="BL201" s="16" t="s">
        <v>254</v>
      </c>
      <c r="BM201" s="16" t="s">
        <v>284</v>
      </c>
    </row>
    <row r="202" s="11" customFormat="1">
      <c r="B202" s="215"/>
      <c r="C202" s="216"/>
      <c r="D202" s="217" t="s">
        <v>136</v>
      </c>
      <c r="E202" s="218" t="s">
        <v>28</v>
      </c>
      <c r="F202" s="219" t="s">
        <v>285</v>
      </c>
      <c r="G202" s="216"/>
      <c r="H202" s="218" t="s">
        <v>28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136</v>
      </c>
      <c r="AU202" s="225" t="s">
        <v>84</v>
      </c>
      <c r="AV202" s="11" t="s">
        <v>82</v>
      </c>
      <c r="AW202" s="11" t="s">
        <v>35</v>
      </c>
      <c r="AX202" s="11" t="s">
        <v>74</v>
      </c>
      <c r="AY202" s="225" t="s">
        <v>126</v>
      </c>
    </row>
    <row r="203" s="11" customFormat="1">
      <c r="B203" s="215"/>
      <c r="C203" s="216"/>
      <c r="D203" s="217" t="s">
        <v>136</v>
      </c>
      <c r="E203" s="218" t="s">
        <v>28</v>
      </c>
      <c r="F203" s="219" t="s">
        <v>263</v>
      </c>
      <c r="G203" s="216"/>
      <c r="H203" s="218" t="s">
        <v>28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136</v>
      </c>
      <c r="AU203" s="225" t="s">
        <v>84</v>
      </c>
      <c r="AV203" s="11" t="s">
        <v>82</v>
      </c>
      <c r="AW203" s="11" t="s">
        <v>35</v>
      </c>
      <c r="AX203" s="11" t="s">
        <v>74</v>
      </c>
      <c r="AY203" s="225" t="s">
        <v>126</v>
      </c>
    </row>
    <row r="204" s="12" customFormat="1">
      <c r="B204" s="226"/>
      <c r="C204" s="227"/>
      <c r="D204" s="217" t="s">
        <v>136</v>
      </c>
      <c r="E204" s="228" t="s">
        <v>28</v>
      </c>
      <c r="F204" s="229" t="s">
        <v>286</v>
      </c>
      <c r="G204" s="227"/>
      <c r="H204" s="230">
        <v>2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AT204" s="236" t="s">
        <v>136</v>
      </c>
      <c r="AU204" s="236" t="s">
        <v>84</v>
      </c>
      <c r="AV204" s="12" t="s">
        <v>84</v>
      </c>
      <c r="AW204" s="12" t="s">
        <v>35</v>
      </c>
      <c r="AX204" s="12" t="s">
        <v>82</v>
      </c>
      <c r="AY204" s="236" t="s">
        <v>126</v>
      </c>
    </row>
    <row r="205" s="1" customFormat="1" ht="22.5" customHeight="1">
      <c r="B205" s="37"/>
      <c r="C205" s="203" t="s">
        <v>7</v>
      </c>
      <c r="D205" s="203" t="s">
        <v>129</v>
      </c>
      <c r="E205" s="204" t="s">
        <v>287</v>
      </c>
      <c r="F205" s="205" t="s">
        <v>288</v>
      </c>
      <c r="G205" s="206" t="s">
        <v>180</v>
      </c>
      <c r="H205" s="207">
        <v>0.01</v>
      </c>
      <c r="I205" s="208"/>
      <c r="J205" s="209">
        <f>ROUND(I205*H205,2)</f>
        <v>0</v>
      </c>
      <c r="K205" s="205" t="s">
        <v>133</v>
      </c>
      <c r="L205" s="42"/>
      <c r="M205" s="210" t="s">
        <v>28</v>
      </c>
      <c r="N205" s="211" t="s">
        <v>45</v>
      </c>
      <c r="O205" s="78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AR205" s="16" t="s">
        <v>254</v>
      </c>
      <c r="AT205" s="16" t="s">
        <v>129</v>
      </c>
      <c r="AU205" s="16" t="s">
        <v>84</v>
      </c>
      <c r="AY205" s="16" t="s">
        <v>126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82</v>
      </c>
      <c r="BK205" s="214">
        <f>ROUND(I205*H205,2)</f>
        <v>0</v>
      </c>
      <c r="BL205" s="16" t="s">
        <v>254</v>
      </c>
      <c r="BM205" s="16" t="s">
        <v>289</v>
      </c>
    </row>
    <row r="206" s="10" customFormat="1" ht="22.8" customHeight="1">
      <c r="B206" s="187"/>
      <c r="C206" s="188"/>
      <c r="D206" s="189" t="s">
        <v>73</v>
      </c>
      <c r="E206" s="201" t="s">
        <v>290</v>
      </c>
      <c r="F206" s="201" t="s">
        <v>291</v>
      </c>
      <c r="G206" s="188"/>
      <c r="H206" s="188"/>
      <c r="I206" s="191"/>
      <c r="J206" s="202">
        <f>BK206</f>
        <v>0</v>
      </c>
      <c r="K206" s="188"/>
      <c r="L206" s="193"/>
      <c r="M206" s="194"/>
      <c r="N206" s="195"/>
      <c r="O206" s="195"/>
      <c r="P206" s="196">
        <f>SUM(P207:P235)</f>
        <v>0</v>
      </c>
      <c r="Q206" s="195"/>
      <c r="R206" s="196">
        <f>SUM(R207:R235)</f>
        <v>0.76026000000000005</v>
      </c>
      <c r="S206" s="195"/>
      <c r="T206" s="197">
        <f>SUM(T207:T235)</f>
        <v>0</v>
      </c>
      <c r="AR206" s="198" t="s">
        <v>84</v>
      </c>
      <c r="AT206" s="199" t="s">
        <v>73</v>
      </c>
      <c r="AU206" s="199" t="s">
        <v>82</v>
      </c>
      <c r="AY206" s="198" t="s">
        <v>126</v>
      </c>
      <c r="BK206" s="200">
        <f>SUM(BK207:BK235)</f>
        <v>0</v>
      </c>
    </row>
    <row r="207" s="1" customFormat="1" ht="16.5" customHeight="1">
      <c r="B207" s="37"/>
      <c r="C207" s="203" t="s">
        <v>292</v>
      </c>
      <c r="D207" s="203" t="s">
        <v>129</v>
      </c>
      <c r="E207" s="204" t="s">
        <v>293</v>
      </c>
      <c r="F207" s="205" t="s">
        <v>294</v>
      </c>
      <c r="G207" s="206" t="s">
        <v>149</v>
      </c>
      <c r="H207" s="207">
        <v>5.2000000000000002</v>
      </c>
      <c r="I207" s="208"/>
      <c r="J207" s="209">
        <f>ROUND(I207*H207,2)</f>
        <v>0</v>
      </c>
      <c r="K207" s="205" t="s">
        <v>28</v>
      </c>
      <c r="L207" s="42"/>
      <c r="M207" s="210" t="s">
        <v>28</v>
      </c>
      <c r="N207" s="211" t="s">
        <v>45</v>
      </c>
      <c r="O207" s="78"/>
      <c r="P207" s="212">
        <f>O207*H207</f>
        <v>0</v>
      </c>
      <c r="Q207" s="212">
        <v>5.0000000000000002E-05</v>
      </c>
      <c r="R207" s="212">
        <f>Q207*H207</f>
        <v>0.00026000000000000003</v>
      </c>
      <c r="S207" s="212">
        <v>0</v>
      </c>
      <c r="T207" s="213">
        <f>S207*H207</f>
        <v>0</v>
      </c>
      <c r="AR207" s="16" t="s">
        <v>134</v>
      </c>
      <c r="AT207" s="16" t="s">
        <v>129</v>
      </c>
      <c r="AU207" s="16" t="s">
        <v>84</v>
      </c>
      <c r="AY207" s="16" t="s">
        <v>126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82</v>
      </c>
      <c r="BK207" s="214">
        <f>ROUND(I207*H207,2)</f>
        <v>0</v>
      </c>
      <c r="BL207" s="16" t="s">
        <v>134</v>
      </c>
      <c r="BM207" s="16" t="s">
        <v>295</v>
      </c>
    </row>
    <row r="208" s="11" customFormat="1">
      <c r="B208" s="215"/>
      <c r="C208" s="216"/>
      <c r="D208" s="217" t="s">
        <v>136</v>
      </c>
      <c r="E208" s="218" t="s">
        <v>28</v>
      </c>
      <c r="F208" s="219" t="s">
        <v>296</v>
      </c>
      <c r="G208" s="216"/>
      <c r="H208" s="218" t="s">
        <v>28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136</v>
      </c>
      <c r="AU208" s="225" t="s">
        <v>84</v>
      </c>
      <c r="AV208" s="11" t="s">
        <v>82</v>
      </c>
      <c r="AW208" s="11" t="s">
        <v>35</v>
      </c>
      <c r="AX208" s="11" t="s">
        <v>74</v>
      </c>
      <c r="AY208" s="225" t="s">
        <v>126</v>
      </c>
    </row>
    <row r="209" s="12" customFormat="1">
      <c r="B209" s="226"/>
      <c r="C209" s="227"/>
      <c r="D209" s="217" t="s">
        <v>136</v>
      </c>
      <c r="E209" s="228" t="s">
        <v>28</v>
      </c>
      <c r="F209" s="229" t="s">
        <v>297</v>
      </c>
      <c r="G209" s="227"/>
      <c r="H209" s="230">
        <v>1.8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136</v>
      </c>
      <c r="AU209" s="236" t="s">
        <v>84</v>
      </c>
      <c r="AV209" s="12" t="s">
        <v>84</v>
      </c>
      <c r="AW209" s="12" t="s">
        <v>35</v>
      </c>
      <c r="AX209" s="12" t="s">
        <v>74</v>
      </c>
      <c r="AY209" s="236" t="s">
        <v>126</v>
      </c>
    </row>
    <row r="210" s="12" customFormat="1">
      <c r="B210" s="226"/>
      <c r="C210" s="227"/>
      <c r="D210" s="217" t="s">
        <v>136</v>
      </c>
      <c r="E210" s="228" t="s">
        <v>28</v>
      </c>
      <c r="F210" s="229" t="s">
        <v>298</v>
      </c>
      <c r="G210" s="227"/>
      <c r="H210" s="230">
        <v>3.3599999999999999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136</v>
      </c>
      <c r="AU210" s="236" t="s">
        <v>84</v>
      </c>
      <c r="AV210" s="12" t="s">
        <v>84</v>
      </c>
      <c r="AW210" s="12" t="s">
        <v>35</v>
      </c>
      <c r="AX210" s="12" t="s">
        <v>74</v>
      </c>
      <c r="AY210" s="236" t="s">
        <v>126</v>
      </c>
    </row>
    <row r="211" s="12" customFormat="1">
      <c r="B211" s="226"/>
      <c r="C211" s="227"/>
      <c r="D211" s="217" t="s">
        <v>136</v>
      </c>
      <c r="E211" s="228" t="s">
        <v>28</v>
      </c>
      <c r="F211" s="229" t="s">
        <v>299</v>
      </c>
      <c r="G211" s="227"/>
      <c r="H211" s="230">
        <v>0.040000000000000001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136</v>
      </c>
      <c r="AU211" s="236" t="s">
        <v>84</v>
      </c>
      <c r="AV211" s="12" t="s">
        <v>84</v>
      </c>
      <c r="AW211" s="12" t="s">
        <v>35</v>
      </c>
      <c r="AX211" s="12" t="s">
        <v>74</v>
      </c>
      <c r="AY211" s="236" t="s">
        <v>126</v>
      </c>
    </row>
    <row r="212" s="13" customFormat="1">
      <c r="B212" s="237"/>
      <c r="C212" s="238"/>
      <c r="D212" s="217" t="s">
        <v>136</v>
      </c>
      <c r="E212" s="239" t="s">
        <v>28</v>
      </c>
      <c r="F212" s="240" t="s">
        <v>146</v>
      </c>
      <c r="G212" s="238"/>
      <c r="H212" s="241">
        <v>5.2000000000000002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136</v>
      </c>
      <c r="AU212" s="247" t="s">
        <v>84</v>
      </c>
      <c r="AV212" s="13" t="s">
        <v>134</v>
      </c>
      <c r="AW212" s="13" t="s">
        <v>35</v>
      </c>
      <c r="AX212" s="13" t="s">
        <v>82</v>
      </c>
      <c r="AY212" s="247" t="s">
        <v>126</v>
      </c>
    </row>
    <row r="213" s="11" customFormat="1">
      <c r="B213" s="215"/>
      <c r="C213" s="216"/>
      <c r="D213" s="217" t="s">
        <v>136</v>
      </c>
      <c r="E213" s="218" t="s">
        <v>28</v>
      </c>
      <c r="F213" s="219" t="s">
        <v>196</v>
      </c>
      <c r="G213" s="216"/>
      <c r="H213" s="218" t="s">
        <v>28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136</v>
      </c>
      <c r="AU213" s="225" t="s">
        <v>84</v>
      </c>
      <c r="AV213" s="11" t="s">
        <v>82</v>
      </c>
      <c r="AW213" s="11" t="s">
        <v>35</v>
      </c>
      <c r="AX213" s="11" t="s">
        <v>74</v>
      </c>
      <c r="AY213" s="225" t="s">
        <v>126</v>
      </c>
    </row>
    <row r="214" s="11" customFormat="1">
      <c r="B214" s="215"/>
      <c r="C214" s="216"/>
      <c r="D214" s="217" t="s">
        <v>136</v>
      </c>
      <c r="E214" s="218" t="s">
        <v>28</v>
      </c>
      <c r="F214" s="219" t="s">
        <v>300</v>
      </c>
      <c r="G214" s="216"/>
      <c r="H214" s="218" t="s">
        <v>28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136</v>
      </c>
      <c r="AU214" s="225" t="s">
        <v>84</v>
      </c>
      <c r="AV214" s="11" t="s">
        <v>82</v>
      </c>
      <c r="AW214" s="11" t="s">
        <v>35</v>
      </c>
      <c r="AX214" s="11" t="s">
        <v>74</v>
      </c>
      <c r="AY214" s="225" t="s">
        <v>126</v>
      </c>
    </row>
    <row r="215" s="1" customFormat="1" ht="16.5" customHeight="1">
      <c r="B215" s="37"/>
      <c r="C215" s="248" t="s">
        <v>301</v>
      </c>
      <c r="D215" s="248" t="s">
        <v>257</v>
      </c>
      <c r="E215" s="249" t="s">
        <v>302</v>
      </c>
      <c r="F215" s="250" t="s">
        <v>303</v>
      </c>
      <c r="G215" s="251" t="s">
        <v>304</v>
      </c>
      <c r="H215" s="252">
        <v>205</v>
      </c>
      <c r="I215" s="253"/>
      <c r="J215" s="254">
        <f>ROUND(I215*H215,2)</f>
        <v>0</v>
      </c>
      <c r="K215" s="250" t="s">
        <v>28</v>
      </c>
      <c r="L215" s="255"/>
      <c r="M215" s="256" t="s">
        <v>28</v>
      </c>
      <c r="N215" s="257" t="s">
        <v>45</v>
      </c>
      <c r="O215" s="78"/>
      <c r="P215" s="212">
        <f>O215*H215</f>
        <v>0</v>
      </c>
      <c r="Q215" s="212">
        <v>0.001</v>
      </c>
      <c r="R215" s="212">
        <f>Q215*H215</f>
        <v>0.20500000000000002</v>
      </c>
      <c r="S215" s="212">
        <v>0</v>
      </c>
      <c r="T215" s="213">
        <f>S215*H215</f>
        <v>0</v>
      </c>
      <c r="AR215" s="16" t="s">
        <v>198</v>
      </c>
      <c r="AT215" s="16" t="s">
        <v>257</v>
      </c>
      <c r="AU215" s="16" t="s">
        <v>84</v>
      </c>
      <c r="AY215" s="16" t="s">
        <v>126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82</v>
      </c>
      <c r="BK215" s="214">
        <f>ROUND(I215*H215,2)</f>
        <v>0</v>
      </c>
      <c r="BL215" s="16" t="s">
        <v>134</v>
      </c>
      <c r="BM215" s="16" t="s">
        <v>305</v>
      </c>
    </row>
    <row r="216" s="11" customFormat="1">
      <c r="B216" s="215"/>
      <c r="C216" s="216"/>
      <c r="D216" s="217" t="s">
        <v>136</v>
      </c>
      <c r="E216" s="218" t="s">
        <v>28</v>
      </c>
      <c r="F216" s="219" t="s">
        <v>306</v>
      </c>
      <c r="G216" s="216"/>
      <c r="H216" s="218" t="s">
        <v>28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136</v>
      </c>
      <c r="AU216" s="225" t="s">
        <v>84</v>
      </c>
      <c r="AV216" s="11" t="s">
        <v>82</v>
      </c>
      <c r="AW216" s="11" t="s">
        <v>35</v>
      </c>
      <c r="AX216" s="11" t="s">
        <v>74</v>
      </c>
      <c r="AY216" s="225" t="s">
        <v>126</v>
      </c>
    </row>
    <row r="217" s="11" customFormat="1">
      <c r="B217" s="215"/>
      <c r="C217" s="216"/>
      <c r="D217" s="217" t="s">
        <v>136</v>
      </c>
      <c r="E217" s="218" t="s">
        <v>28</v>
      </c>
      <c r="F217" s="219" t="s">
        <v>307</v>
      </c>
      <c r="G217" s="216"/>
      <c r="H217" s="218" t="s">
        <v>28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136</v>
      </c>
      <c r="AU217" s="225" t="s">
        <v>84</v>
      </c>
      <c r="AV217" s="11" t="s">
        <v>82</v>
      </c>
      <c r="AW217" s="11" t="s">
        <v>35</v>
      </c>
      <c r="AX217" s="11" t="s">
        <v>74</v>
      </c>
      <c r="AY217" s="225" t="s">
        <v>126</v>
      </c>
    </row>
    <row r="218" s="12" customFormat="1">
      <c r="B218" s="226"/>
      <c r="C218" s="227"/>
      <c r="D218" s="217" t="s">
        <v>136</v>
      </c>
      <c r="E218" s="228" t="s">
        <v>28</v>
      </c>
      <c r="F218" s="229" t="s">
        <v>308</v>
      </c>
      <c r="G218" s="227"/>
      <c r="H218" s="230">
        <v>205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136</v>
      </c>
      <c r="AU218" s="236" t="s">
        <v>84</v>
      </c>
      <c r="AV218" s="12" t="s">
        <v>84</v>
      </c>
      <c r="AW218" s="12" t="s">
        <v>35</v>
      </c>
      <c r="AX218" s="12" t="s">
        <v>82</v>
      </c>
      <c r="AY218" s="236" t="s">
        <v>126</v>
      </c>
    </row>
    <row r="219" s="1" customFormat="1" ht="16.5" customHeight="1">
      <c r="B219" s="37"/>
      <c r="C219" s="203" t="s">
        <v>309</v>
      </c>
      <c r="D219" s="203" t="s">
        <v>129</v>
      </c>
      <c r="E219" s="204" t="s">
        <v>310</v>
      </c>
      <c r="F219" s="205" t="s">
        <v>311</v>
      </c>
      <c r="G219" s="206" t="s">
        <v>189</v>
      </c>
      <c r="H219" s="207">
        <v>2</v>
      </c>
      <c r="I219" s="208"/>
      <c r="J219" s="209">
        <f>ROUND(I219*H219,2)</f>
        <v>0</v>
      </c>
      <c r="K219" s="205" t="s">
        <v>28</v>
      </c>
      <c r="L219" s="42"/>
      <c r="M219" s="210" t="s">
        <v>28</v>
      </c>
      <c r="N219" s="211" t="s">
        <v>45</v>
      </c>
      <c r="O219" s="78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AR219" s="16" t="s">
        <v>134</v>
      </c>
      <c r="AT219" s="16" t="s">
        <v>129</v>
      </c>
      <c r="AU219" s="16" t="s">
        <v>84</v>
      </c>
      <c r="AY219" s="16" t="s">
        <v>126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82</v>
      </c>
      <c r="BK219" s="214">
        <f>ROUND(I219*H219,2)</f>
        <v>0</v>
      </c>
      <c r="BL219" s="16" t="s">
        <v>134</v>
      </c>
      <c r="BM219" s="16" t="s">
        <v>312</v>
      </c>
    </row>
    <row r="220" s="11" customFormat="1">
      <c r="B220" s="215"/>
      <c r="C220" s="216"/>
      <c r="D220" s="217" t="s">
        <v>136</v>
      </c>
      <c r="E220" s="218" t="s">
        <v>28</v>
      </c>
      <c r="F220" s="219" t="s">
        <v>313</v>
      </c>
      <c r="G220" s="216"/>
      <c r="H220" s="218" t="s">
        <v>28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136</v>
      </c>
      <c r="AU220" s="225" t="s">
        <v>84</v>
      </c>
      <c r="AV220" s="11" t="s">
        <v>82</v>
      </c>
      <c r="AW220" s="11" t="s">
        <v>35</v>
      </c>
      <c r="AX220" s="11" t="s">
        <v>74</v>
      </c>
      <c r="AY220" s="225" t="s">
        <v>126</v>
      </c>
    </row>
    <row r="221" s="12" customFormat="1">
      <c r="B221" s="226"/>
      <c r="C221" s="227"/>
      <c r="D221" s="217" t="s">
        <v>136</v>
      </c>
      <c r="E221" s="228" t="s">
        <v>28</v>
      </c>
      <c r="F221" s="229" t="s">
        <v>82</v>
      </c>
      <c r="G221" s="227"/>
      <c r="H221" s="230">
        <v>1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136</v>
      </c>
      <c r="AU221" s="236" t="s">
        <v>84</v>
      </c>
      <c r="AV221" s="12" t="s">
        <v>84</v>
      </c>
      <c r="AW221" s="12" t="s">
        <v>35</v>
      </c>
      <c r="AX221" s="12" t="s">
        <v>74</v>
      </c>
      <c r="AY221" s="236" t="s">
        <v>126</v>
      </c>
    </row>
    <row r="222" s="11" customFormat="1">
      <c r="B222" s="215"/>
      <c r="C222" s="216"/>
      <c r="D222" s="217" t="s">
        <v>136</v>
      </c>
      <c r="E222" s="218" t="s">
        <v>28</v>
      </c>
      <c r="F222" s="219" t="s">
        <v>314</v>
      </c>
      <c r="G222" s="216"/>
      <c r="H222" s="218" t="s">
        <v>28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136</v>
      </c>
      <c r="AU222" s="225" t="s">
        <v>84</v>
      </c>
      <c r="AV222" s="11" t="s">
        <v>82</v>
      </c>
      <c r="AW222" s="11" t="s">
        <v>35</v>
      </c>
      <c r="AX222" s="11" t="s">
        <v>74</v>
      </c>
      <c r="AY222" s="225" t="s">
        <v>126</v>
      </c>
    </row>
    <row r="223" s="12" customFormat="1">
      <c r="B223" s="226"/>
      <c r="C223" s="227"/>
      <c r="D223" s="217" t="s">
        <v>136</v>
      </c>
      <c r="E223" s="228" t="s">
        <v>28</v>
      </c>
      <c r="F223" s="229" t="s">
        <v>82</v>
      </c>
      <c r="G223" s="227"/>
      <c r="H223" s="230">
        <v>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136</v>
      </c>
      <c r="AU223" s="236" t="s">
        <v>84</v>
      </c>
      <c r="AV223" s="12" t="s">
        <v>84</v>
      </c>
      <c r="AW223" s="12" t="s">
        <v>35</v>
      </c>
      <c r="AX223" s="12" t="s">
        <v>74</v>
      </c>
      <c r="AY223" s="236" t="s">
        <v>126</v>
      </c>
    </row>
    <row r="224" s="13" customFormat="1">
      <c r="B224" s="237"/>
      <c r="C224" s="238"/>
      <c r="D224" s="217" t="s">
        <v>136</v>
      </c>
      <c r="E224" s="239" t="s">
        <v>28</v>
      </c>
      <c r="F224" s="240" t="s">
        <v>146</v>
      </c>
      <c r="G224" s="238"/>
      <c r="H224" s="241">
        <v>2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AT224" s="247" t="s">
        <v>136</v>
      </c>
      <c r="AU224" s="247" t="s">
        <v>84</v>
      </c>
      <c r="AV224" s="13" t="s">
        <v>134</v>
      </c>
      <c r="AW224" s="13" t="s">
        <v>35</v>
      </c>
      <c r="AX224" s="13" t="s">
        <v>82</v>
      </c>
      <c r="AY224" s="247" t="s">
        <v>126</v>
      </c>
    </row>
    <row r="225" s="11" customFormat="1">
      <c r="B225" s="215"/>
      <c r="C225" s="216"/>
      <c r="D225" s="217" t="s">
        <v>136</v>
      </c>
      <c r="E225" s="218" t="s">
        <v>28</v>
      </c>
      <c r="F225" s="219" t="s">
        <v>196</v>
      </c>
      <c r="G225" s="216"/>
      <c r="H225" s="218" t="s">
        <v>28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136</v>
      </c>
      <c r="AU225" s="225" t="s">
        <v>84</v>
      </c>
      <c r="AV225" s="11" t="s">
        <v>82</v>
      </c>
      <c r="AW225" s="11" t="s">
        <v>35</v>
      </c>
      <c r="AX225" s="11" t="s">
        <v>74</v>
      </c>
      <c r="AY225" s="225" t="s">
        <v>126</v>
      </c>
    </row>
    <row r="226" s="11" customFormat="1">
      <c r="B226" s="215"/>
      <c r="C226" s="216"/>
      <c r="D226" s="217" t="s">
        <v>136</v>
      </c>
      <c r="E226" s="218" t="s">
        <v>28</v>
      </c>
      <c r="F226" s="219" t="s">
        <v>315</v>
      </c>
      <c r="G226" s="216"/>
      <c r="H226" s="218" t="s">
        <v>28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136</v>
      </c>
      <c r="AU226" s="225" t="s">
        <v>84</v>
      </c>
      <c r="AV226" s="11" t="s">
        <v>82</v>
      </c>
      <c r="AW226" s="11" t="s">
        <v>35</v>
      </c>
      <c r="AX226" s="11" t="s">
        <v>74</v>
      </c>
      <c r="AY226" s="225" t="s">
        <v>126</v>
      </c>
    </row>
    <row r="227" s="1" customFormat="1" ht="22.5" customHeight="1">
      <c r="B227" s="37"/>
      <c r="C227" s="248" t="s">
        <v>316</v>
      </c>
      <c r="D227" s="248" t="s">
        <v>257</v>
      </c>
      <c r="E227" s="249" t="s">
        <v>317</v>
      </c>
      <c r="F227" s="250" t="s">
        <v>318</v>
      </c>
      <c r="G227" s="251" t="s">
        <v>189</v>
      </c>
      <c r="H227" s="252">
        <v>1</v>
      </c>
      <c r="I227" s="253"/>
      <c r="J227" s="254">
        <f>ROUND(I227*H227,2)</f>
        <v>0</v>
      </c>
      <c r="K227" s="250" t="s">
        <v>28</v>
      </c>
      <c r="L227" s="255"/>
      <c r="M227" s="256" t="s">
        <v>28</v>
      </c>
      <c r="N227" s="257" t="s">
        <v>45</v>
      </c>
      <c r="O227" s="78"/>
      <c r="P227" s="212">
        <f>O227*H227</f>
        <v>0</v>
      </c>
      <c r="Q227" s="212">
        <v>0.055</v>
      </c>
      <c r="R227" s="212">
        <f>Q227*H227</f>
        <v>0.055</v>
      </c>
      <c r="S227" s="212">
        <v>0</v>
      </c>
      <c r="T227" s="213">
        <f>S227*H227</f>
        <v>0</v>
      </c>
      <c r="AR227" s="16" t="s">
        <v>198</v>
      </c>
      <c r="AT227" s="16" t="s">
        <v>257</v>
      </c>
      <c r="AU227" s="16" t="s">
        <v>84</v>
      </c>
      <c r="AY227" s="16" t="s">
        <v>126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6" t="s">
        <v>82</v>
      </c>
      <c r="BK227" s="214">
        <f>ROUND(I227*H227,2)</f>
        <v>0</v>
      </c>
      <c r="BL227" s="16" t="s">
        <v>134</v>
      </c>
      <c r="BM227" s="16" t="s">
        <v>319</v>
      </c>
    </row>
    <row r="228" s="11" customFormat="1">
      <c r="B228" s="215"/>
      <c r="C228" s="216"/>
      <c r="D228" s="217" t="s">
        <v>136</v>
      </c>
      <c r="E228" s="218" t="s">
        <v>28</v>
      </c>
      <c r="F228" s="219" t="s">
        <v>320</v>
      </c>
      <c r="G228" s="216"/>
      <c r="H228" s="218" t="s">
        <v>28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136</v>
      </c>
      <c r="AU228" s="225" t="s">
        <v>84</v>
      </c>
      <c r="AV228" s="11" t="s">
        <v>82</v>
      </c>
      <c r="AW228" s="11" t="s">
        <v>35</v>
      </c>
      <c r="AX228" s="11" t="s">
        <v>74</v>
      </c>
      <c r="AY228" s="225" t="s">
        <v>126</v>
      </c>
    </row>
    <row r="229" s="11" customFormat="1">
      <c r="B229" s="215"/>
      <c r="C229" s="216"/>
      <c r="D229" s="217" t="s">
        <v>136</v>
      </c>
      <c r="E229" s="218" t="s">
        <v>28</v>
      </c>
      <c r="F229" s="219" t="s">
        <v>321</v>
      </c>
      <c r="G229" s="216"/>
      <c r="H229" s="218" t="s">
        <v>28</v>
      </c>
      <c r="I229" s="220"/>
      <c r="J229" s="216"/>
      <c r="K229" s="216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136</v>
      </c>
      <c r="AU229" s="225" t="s">
        <v>84</v>
      </c>
      <c r="AV229" s="11" t="s">
        <v>82</v>
      </c>
      <c r="AW229" s="11" t="s">
        <v>35</v>
      </c>
      <c r="AX229" s="11" t="s">
        <v>74</v>
      </c>
      <c r="AY229" s="225" t="s">
        <v>126</v>
      </c>
    </row>
    <row r="230" s="12" customFormat="1">
      <c r="B230" s="226"/>
      <c r="C230" s="227"/>
      <c r="D230" s="217" t="s">
        <v>136</v>
      </c>
      <c r="E230" s="228" t="s">
        <v>28</v>
      </c>
      <c r="F230" s="229" t="s">
        <v>204</v>
      </c>
      <c r="G230" s="227"/>
      <c r="H230" s="230">
        <v>1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AT230" s="236" t="s">
        <v>136</v>
      </c>
      <c r="AU230" s="236" t="s">
        <v>84</v>
      </c>
      <c r="AV230" s="12" t="s">
        <v>84</v>
      </c>
      <c r="AW230" s="12" t="s">
        <v>35</v>
      </c>
      <c r="AX230" s="12" t="s">
        <v>82</v>
      </c>
      <c r="AY230" s="236" t="s">
        <v>126</v>
      </c>
    </row>
    <row r="231" s="1" customFormat="1" ht="16.5" customHeight="1">
      <c r="B231" s="37"/>
      <c r="C231" s="248" t="s">
        <v>322</v>
      </c>
      <c r="D231" s="248" t="s">
        <v>257</v>
      </c>
      <c r="E231" s="249" t="s">
        <v>323</v>
      </c>
      <c r="F231" s="250" t="s">
        <v>324</v>
      </c>
      <c r="G231" s="251" t="s">
        <v>189</v>
      </c>
      <c r="H231" s="252">
        <v>1</v>
      </c>
      <c r="I231" s="253"/>
      <c r="J231" s="254">
        <f>ROUND(I231*H231,2)</f>
        <v>0</v>
      </c>
      <c r="K231" s="250" t="s">
        <v>28</v>
      </c>
      <c r="L231" s="255"/>
      <c r="M231" s="256" t="s">
        <v>28</v>
      </c>
      <c r="N231" s="257" t="s">
        <v>45</v>
      </c>
      <c r="O231" s="78"/>
      <c r="P231" s="212">
        <f>O231*H231</f>
        <v>0</v>
      </c>
      <c r="Q231" s="212">
        <v>0.5</v>
      </c>
      <c r="R231" s="212">
        <f>Q231*H231</f>
        <v>0.5</v>
      </c>
      <c r="S231" s="212">
        <v>0</v>
      </c>
      <c r="T231" s="213">
        <f>S231*H231</f>
        <v>0</v>
      </c>
      <c r="AR231" s="16" t="s">
        <v>198</v>
      </c>
      <c r="AT231" s="16" t="s">
        <v>257</v>
      </c>
      <c r="AU231" s="16" t="s">
        <v>84</v>
      </c>
      <c r="AY231" s="16" t="s">
        <v>126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6" t="s">
        <v>82</v>
      </c>
      <c r="BK231" s="214">
        <f>ROUND(I231*H231,2)</f>
        <v>0</v>
      </c>
      <c r="BL231" s="16" t="s">
        <v>134</v>
      </c>
      <c r="BM231" s="16" t="s">
        <v>325</v>
      </c>
    </row>
    <row r="232" s="11" customFormat="1">
      <c r="B232" s="215"/>
      <c r="C232" s="216"/>
      <c r="D232" s="217" t="s">
        <v>136</v>
      </c>
      <c r="E232" s="218" t="s">
        <v>28</v>
      </c>
      <c r="F232" s="219" t="s">
        <v>320</v>
      </c>
      <c r="G232" s="216"/>
      <c r="H232" s="218" t="s">
        <v>28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136</v>
      </c>
      <c r="AU232" s="225" t="s">
        <v>84</v>
      </c>
      <c r="AV232" s="11" t="s">
        <v>82</v>
      </c>
      <c r="AW232" s="11" t="s">
        <v>35</v>
      </c>
      <c r="AX232" s="11" t="s">
        <v>74</v>
      </c>
      <c r="AY232" s="225" t="s">
        <v>126</v>
      </c>
    </row>
    <row r="233" s="12" customFormat="1">
      <c r="B233" s="226"/>
      <c r="C233" s="227"/>
      <c r="D233" s="217" t="s">
        <v>136</v>
      </c>
      <c r="E233" s="228" t="s">
        <v>28</v>
      </c>
      <c r="F233" s="229" t="s">
        <v>204</v>
      </c>
      <c r="G233" s="227"/>
      <c r="H233" s="230">
        <v>1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136</v>
      </c>
      <c r="AU233" s="236" t="s">
        <v>84</v>
      </c>
      <c r="AV233" s="12" t="s">
        <v>84</v>
      </c>
      <c r="AW233" s="12" t="s">
        <v>35</v>
      </c>
      <c r="AX233" s="12" t="s">
        <v>82</v>
      </c>
      <c r="AY233" s="236" t="s">
        <v>126</v>
      </c>
    </row>
    <row r="234" s="11" customFormat="1">
      <c r="B234" s="215"/>
      <c r="C234" s="216"/>
      <c r="D234" s="217" t="s">
        <v>136</v>
      </c>
      <c r="E234" s="218" t="s">
        <v>28</v>
      </c>
      <c r="F234" s="219" t="s">
        <v>326</v>
      </c>
      <c r="G234" s="216"/>
      <c r="H234" s="218" t="s">
        <v>28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136</v>
      </c>
      <c r="AU234" s="225" t="s">
        <v>84</v>
      </c>
      <c r="AV234" s="11" t="s">
        <v>82</v>
      </c>
      <c r="AW234" s="11" t="s">
        <v>35</v>
      </c>
      <c r="AX234" s="11" t="s">
        <v>74</v>
      </c>
      <c r="AY234" s="225" t="s">
        <v>126</v>
      </c>
    </row>
    <row r="235" s="1" customFormat="1" ht="22.5" customHeight="1">
      <c r="B235" s="37"/>
      <c r="C235" s="203" t="s">
        <v>327</v>
      </c>
      <c r="D235" s="203" t="s">
        <v>129</v>
      </c>
      <c r="E235" s="204" t="s">
        <v>328</v>
      </c>
      <c r="F235" s="205" t="s">
        <v>329</v>
      </c>
      <c r="G235" s="206" t="s">
        <v>180</v>
      </c>
      <c r="H235" s="207">
        <v>0.76000000000000001</v>
      </c>
      <c r="I235" s="208"/>
      <c r="J235" s="209">
        <f>ROUND(I235*H235,2)</f>
        <v>0</v>
      </c>
      <c r="K235" s="205" t="s">
        <v>133</v>
      </c>
      <c r="L235" s="42"/>
      <c r="M235" s="258" t="s">
        <v>28</v>
      </c>
      <c r="N235" s="259" t="s">
        <v>45</v>
      </c>
      <c r="O235" s="260"/>
      <c r="P235" s="261">
        <f>O235*H235</f>
        <v>0</v>
      </c>
      <c r="Q235" s="261">
        <v>0</v>
      </c>
      <c r="R235" s="261">
        <f>Q235*H235</f>
        <v>0</v>
      </c>
      <c r="S235" s="261">
        <v>0</v>
      </c>
      <c r="T235" s="262">
        <f>S235*H235</f>
        <v>0</v>
      </c>
      <c r="AR235" s="16" t="s">
        <v>134</v>
      </c>
      <c r="AT235" s="16" t="s">
        <v>129</v>
      </c>
      <c r="AU235" s="16" t="s">
        <v>84</v>
      </c>
      <c r="AY235" s="16" t="s">
        <v>126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6" t="s">
        <v>82</v>
      </c>
      <c r="BK235" s="214">
        <f>ROUND(I235*H235,2)</f>
        <v>0</v>
      </c>
      <c r="BL235" s="16" t="s">
        <v>134</v>
      </c>
      <c r="BM235" s="16" t="s">
        <v>330</v>
      </c>
    </row>
    <row r="236" s="1" customFormat="1" ht="6.96" customHeight="1">
      <c r="B236" s="56"/>
      <c r="C236" s="57"/>
      <c r="D236" s="57"/>
      <c r="E236" s="57"/>
      <c r="F236" s="57"/>
      <c r="G236" s="57"/>
      <c r="H236" s="57"/>
      <c r="I236" s="153"/>
      <c r="J236" s="57"/>
      <c r="K236" s="57"/>
      <c r="L236" s="42"/>
    </row>
  </sheetData>
  <sheetProtection sheet="1" autoFilter="0" formatColumns="0" formatRows="0" objects="1" scenarios="1" spinCount="100000" saltValue="qBCXgU6Uh8BSHVRo/lgyumI6JZhXP1aCNUyd/0h4AfaVB4J3vvNsAphZFWgrzEUl5sC8RDqrnbQlAi0IrHXgGA==" hashValue="H7PwbIxyjBhOb9SufjLO/mSrujEiCWeVcmXBzC8Sc/zhS1+3Hr0vSE+LRzRqaTLyJEHQEzRgHQUKcldUjjueOw==" algorithmName="SHA-512" password="CC35"/>
  <autoFilter ref="C86:K23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96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Využití prostoru bývalé tržnice u Mírového náměstí v Ostrově</v>
      </c>
      <c r="F7" s="127"/>
      <c r="G7" s="127"/>
      <c r="H7" s="127"/>
      <c r="L7" s="19"/>
    </row>
    <row r="8" hidden="1" s="1" customFormat="1" ht="12" customHeight="1">
      <c r="B8" s="42"/>
      <c r="D8" s="127" t="s">
        <v>97</v>
      </c>
      <c r="I8" s="129"/>
      <c r="L8" s="42"/>
    </row>
    <row r="9" hidden="1" s="1" customFormat="1" ht="36.96" customHeight="1">
      <c r="B9" s="42"/>
      <c r="E9" s="130" t="s">
        <v>331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15. 4. 2019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ROUND(J96,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ROUND((SUM(BE96:BE470)),  2)</f>
        <v>0</v>
      </c>
      <c r="I33" s="142">
        <v>0.20999999999999999</v>
      </c>
      <c r="J33" s="141">
        <f>ROUND(((SUM(BE96:BE470))*I33),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ROUND((SUM(BF96:BF470)),  2)</f>
        <v>0</v>
      </c>
      <c r="I34" s="142">
        <v>0.14999999999999999</v>
      </c>
      <c r="J34" s="141">
        <f>ROUND(((SUM(BF96:BF470))*I34),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ROUND((SUM(BG96:BG470)),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ROUND((SUM(BH96:BH470)),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ROUND((SUM(BI96:BI470)),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Využití prostoru bývalé tržnice u Mírového náměstí v Ostrově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97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 xml:space="preserve">B - Dopravní část 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1" t="s">
        <v>24</v>
      </c>
      <c r="J52" s="66" t="str">
        <f>IF(J12="","",J12)</f>
        <v>15. 4. 2019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100</v>
      </c>
      <c r="D57" s="159"/>
      <c r="E57" s="159"/>
      <c r="F57" s="159"/>
      <c r="G57" s="159"/>
      <c r="H57" s="159"/>
      <c r="I57" s="160"/>
      <c r="J57" s="161" t="s">
        <v>101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J96</f>
        <v>0</v>
      </c>
      <c r="K59" s="38"/>
      <c r="L59" s="42"/>
      <c r="AU59" s="16" t="s">
        <v>102</v>
      </c>
    </row>
    <row r="60" s="7" customFormat="1" ht="24.96" customHeight="1">
      <c r="B60" s="163"/>
      <c r="C60" s="164"/>
      <c r="D60" s="165" t="s">
        <v>103</v>
      </c>
      <c r="E60" s="166"/>
      <c r="F60" s="166"/>
      <c r="G60" s="166"/>
      <c r="H60" s="166"/>
      <c r="I60" s="167"/>
      <c r="J60" s="168">
        <f>J97</f>
        <v>0</v>
      </c>
      <c r="K60" s="164"/>
      <c r="L60" s="169"/>
    </row>
    <row r="61" s="8" customFormat="1" ht="19.92" customHeight="1">
      <c r="B61" s="170"/>
      <c r="C61" s="171"/>
      <c r="D61" s="172" t="s">
        <v>332</v>
      </c>
      <c r="E61" s="173"/>
      <c r="F61" s="173"/>
      <c r="G61" s="173"/>
      <c r="H61" s="173"/>
      <c r="I61" s="174"/>
      <c r="J61" s="175">
        <f>J98</f>
        <v>0</v>
      </c>
      <c r="K61" s="171"/>
      <c r="L61" s="176"/>
    </row>
    <row r="62" s="8" customFormat="1" ht="19.92" customHeight="1">
      <c r="B62" s="170"/>
      <c r="C62" s="171"/>
      <c r="D62" s="172" t="s">
        <v>333</v>
      </c>
      <c r="E62" s="173"/>
      <c r="F62" s="173"/>
      <c r="G62" s="173"/>
      <c r="H62" s="173"/>
      <c r="I62" s="174"/>
      <c r="J62" s="175">
        <f>J228</f>
        <v>0</v>
      </c>
      <c r="K62" s="171"/>
      <c r="L62" s="176"/>
    </row>
    <row r="63" s="8" customFormat="1" ht="19.92" customHeight="1">
      <c r="B63" s="170"/>
      <c r="C63" s="171"/>
      <c r="D63" s="172" t="s">
        <v>334</v>
      </c>
      <c r="E63" s="173"/>
      <c r="F63" s="173"/>
      <c r="G63" s="173"/>
      <c r="H63" s="173"/>
      <c r="I63" s="174"/>
      <c r="J63" s="175">
        <f>J247</f>
        <v>0</v>
      </c>
      <c r="K63" s="171"/>
      <c r="L63" s="176"/>
    </row>
    <row r="64" s="8" customFormat="1" ht="19.92" customHeight="1">
      <c r="B64" s="170"/>
      <c r="C64" s="171"/>
      <c r="D64" s="172" t="s">
        <v>105</v>
      </c>
      <c r="E64" s="173"/>
      <c r="F64" s="173"/>
      <c r="G64" s="173"/>
      <c r="H64" s="173"/>
      <c r="I64" s="174"/>
      <c r="J64" s="175">
        <f>J260</f>
        <v>0</v>
      </c>
      <c r="K64" s="171"/>
      <c r="L64" s="176"/>
    </row>
    <row r="65" s="8" customFormat="1" ht="19.92" customHeight="1">
      <c r="B65" s="170"/>
      <c r="C65" s="171"/>
      <c r="D65" s="172" t="s">
        <v>335</v>
      </c>
      <c r="E65" s="173"/>
      <c r="F65" s="173"/>
      <c r="G65" s="173"/>
      <c r="H65" s="173"/>
      <c r="I65" s="174"/>
      <c r="J65" s="175">
        <f>J282</f>
        <v>0</v>
      </c>
      <c r="K65" s="171"/>
      <c r="L65" s="176"/>
    </row>
    <row r="66" s="8" customFormat="1" ht="19.92" customHeight="1">
      <c r="B66" s="170"/>
      <c r="C66" s="171"/>
      <c r="D66" s="172" t="s">
        <v>336</v>
      </c>
      <c r="E66" s="173"/>
      <c r="F66" s="173"/>
      <c r="G66" s="173"/>
      <c r="H66" s="173"/>
      <c r="I66" s="174"/>
      <c r="J66" s="175">
        <f>J294</f>
        <v>0</v>
      </c>
      <c r="K66" s="171"/>
      <c r="L66" s="176"/>
    </row>
    <row r="67" s="8" customFormat="1" ht="19.92" customHeight="1">
      <c r="B67" s="170"/>
      <c r="C67" s="171"/>
      <c r="D67" s="172" t="s">
        <v>337</v>
      </c>
      <c r="E67" s="173"/>
      <c r="F67" s="173"/>
      <c r="G67" s="173"/>
      <c r="H67" s="173"/>
      <c r="I67" s="174"/>
      <c r="J67" s="175">
        <f>J305</f>
        <v>0</v>
      </c>
      <c r="K67" s="171"/>
      <c r="L67" s="176"/>
    </row>
    <row r="68" s="8" customFormat="1" ht="19.92" customHeight="1">
      <c r="B68" s="170"/>
      <c r="C68" s="171"/>
      <c r="D68" s="172" t="s">
        <v>338</v>
      </c>
      <c r="E68" s="173"/>
      <c r="F68" s="173"/>
      <c r="G68" s="173"/>
      <c r="H68" s="173"/>
      <c r="I68" s="174"/>
      <c r="J68" s="175">
        <f>J316</f>
        <v>0</v>
      </c>
      <c r="K68" s="171"/>
      <c r="L68" s="176"/>
    </row>
    <row r="69" s="8" customFormat="1" ht="19.92" customHeight="1">
      <c r="B69" s="170"/>
      <c r="C69" s="171"/>
      <c r="D69" s="172" t="s">
        <v>339</v>
      </c>
      <c r="E69" s="173"/>
      <c r="F69" s="173"/>
      <c r="G69" s="173"/>
      <c r="H69" s="173"/>
      <c r="I69" s="174"/>
      <c r="J69" s="175">
        <f>J324</f>
        <v>0</v>
      </c>
      <c r="K69" s="171"/>
      <c r="L69" s="176"/>
    </row>
    <row r="70" s="8" customFormat="1" ht="19.92" customHeight="1">
      <c r="B70" s="170"/>
      <c r="C70" s="171"/>
      <c r="D70" s="172" t="s">
        <v>340</v>
      </c>
      <c r="E70" s="173"/>
      <c r="F70" s="173"/>
      <c r="G70" s="173"/>
      <c r="H70" s="173"/>
      <c r="I70" s="174"/>
      <c r="J70" s="175">
        <f>J331</f>
        <v>0</v>
      </c>
      <c r="K70" s="171"/>
      <c r="L70" s="176"/>
    </row>
    <row r="71" s="8" customFormat="1" ht="19.92" customHeight="1">
      <c r="B71" s="170"/>
      <c r="C71" s="171"/>
      <c r="D71" s="172" t="s">
        <v>341</v>
      </c>
      <c r="E71" s="173"/>
      <c r="F71" s="173"/>
      <c r="G71" s="173"/>
      <c r="H71" s="173"/>
      <c r="I71" s="174"/>
      <c r="J71" s="175">
        <f>J369</f>
        <v>0</v>
      </c>
      <c r="K71" s="171"/>
      <c r="L71" s="176"/>
    </row>
    <row r="72" s="8" customFormat="1" ht="19.92" customHeight="1">
      <c r="B72" s="170"/>
      <c r="C72" s="171"/>
      <c r="D72" s="172" t="s">
        <v>342</v>
      </c>
      <c r="E72" s="173"/>
      <c r="F72" s="173"/>
      <c r="G72" s="173"/>
      <c r="H72" s="173"/>
      <c r="I72" s="174"/>
      <c r="J72" s="175">
        <f>J408</f>
        <v>0</v>
      </c>
      <c r="K72" s="171"/>
      <c r="L72" s="176"/>
    </row>
    <row r="73" s="8" customFormat="1" ht="19.92" customHeight="1">
      <c r="B73" s="170"/>
      <c r="C73" s="171"/>
      <c r="D73" s="172" t="s">
        <v>343</v>
      </c>
      <c r="E73" s="173"/>
      <c r="F73" s="173"/>
      <c r="G73" s="173"/>
      <c r="H73" s="173"/>
      <c r="I73" s="174"/>
      <c r="J73" s="175">
        <f>J424</f>
        <v>0</v>
      </c>
      <c r="K73" s="171"/>
      <c r="L73" s="176"/>
    </row>
    <row r="74" s="8" customFormat="1" ht="19.92" customHeight="1">
      <c r="B74" s="170"/>
      <c r="C74" s="171"/>
      <c r="D74" s="172" t="s">
        <v>107</v>
      </c>
      <c r="E74" s="173"/>
      <c r="F74" s="173"/>
      <c r="G74" s="173"/>
      <c r="H74" s="173"/>
      <c r="I74" s="174"/>
      <c r="J74" s="175">
        <f>J463</f>
        <v>0</v>
      </c>
      <c r="K74" s="171"/>
      <c r="L74" s="176"/>
    </row>
    <row r="75" s="7" customFormat="1" ht="24.96" customHeight="1">
      <c r="B75" s="163"/>
      <c r="C75" s="164"/>
      <c r="D75" s="165" t="s">
        <v>108</v>
      </c>
      <c r="E75" s="166"/>
      <c r="F75" s="166"/>
      <c r="G75" s="166"/>
      <c r="H75" s="166"/>
      <c r="I75" s="167"/>
      <c r="J75" s="168">
        <f>J465</f>
        <v>0</v>
      </c>
      <c r="K75" s="164"/>
      <c r="L75" s="169"/>
    </row>
    <row r="76" s="8" customFormat="1" ht="19.92" customHeight="1">
      <c r="B76" s="170"/>
      <c r="C76" s="171"/>
      <c r="D76" s="172" t="s">
        <v>344</v>
      </c>
      <c r="E76" s="173"/>
      <c r="F76" s="173"/>
      <c r="G76" s="173"/>
      <c r="H76" s="173"/>
      <c r="I76" s="174"/>
      <c r="J76" s="175">
        <f>J466</f>
        <v>0</v>
      </c>
      <c r="K76" s="171"/>
      <c r="L76" s="176"/>
    </row>
    <row r="77" s="1" customFormat="1" ht="21.84" customHeight="1">
      <c r="B77" s="37"/>
      <c r="C77" s="38"/>
      <c r="D77" s="38"/>
      <c r="E77" s="38"/>
      <c r="F77" s="38"/>
      <c r="G77" s="38"/>
      <c r="H77" s="38"/>
      <c r="I77" s="129"/>
      <c r="J77" s="38"/>
      <c r="K77" s="38"/>
      <c r="L77" s="42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53"/>
      <c r="J78" s="57"/>
      <c r="K78" s="57"/>
      <c r="L78" s="42"/>
    </row>
    <row r="82" s="1" customFormat="1" ht="6.96" customHeight="1">
      <c r="B82" s="58"/>
      <c r="C82" s="59"/>
      <c r="D82" s="59"/>
      <c r="E82" s="59"/>
      <c r="F82" s="59"/>
      <c r="G82" s="59"/>
      <c r="H82" s="59"/>
      <c r="I82" s="156"/>
      <c r="J82" s="59"/>
      <c r="K82" s="59"/>
      <c r="L82" s="42"/>
    </row>
    <row r="83" s="1" customFormat="1" ht="24.96" customHeight="1">
      <c r="B83" s="37"/>
      <c r="C83" s="22" t="s">
        <v>111</v>
      </c>
      <c r="D83" s="38"/>
      <c r="E83" s="38"/>
      <c r="F83" s="38"/>
      <c r="G83" s="38"/>
      <c r="H83" s="38"/>
      <c r="I83" s="129"/>
      <c r="J83" s="38"/>
      <c r="K83" s="38"/>
      <c r="L83" s="42"/>
    </row>
    <row r="84" s="1" customFormat="1" ht="6.96" customHeight="1">
      <c r="B84" s="37"/>
      <c r="C84" s="38"/>
      <c r="D84" s="38"/>
      <c r="E84" s="38"/>
      <c r="F84" s="38"/>
      <c r="G84" s="38"/>
      <c r="H84" s="38"/>
      <c r="I84" s="129"/>
      <c r="J84" s="38"/>
      <c r="K84" s="38"/>
      <c r="L84" s="42"/>
    </row>
    <row r="85" s="1" customFormat="1" ht="12" customHeight="1">
      <c r="B85" s="37"/>
      <c r="C85" s="31" t="s">
        <v>16</v>
      </c>
      <c r="D85" s="38"/>
      <c r="E85" s="38"/>
      <c r="F85" s="38"/>
      <c r="G85" s="38"/>
      <c r="H85" s="38"/>
      <c r="I85" s="129"/>
      <c r="J85" s="38"/>
      <c r="K85" s="38"/>
      <c r="L85" s="42"/>
    </row>
    <row r="86" s="1" customFormat="1" ht="16.5" customHeight="1">
      <c r="B86" s="37"/>
      <c r="C86" s="38"/>
      <c r="D86" s="38"/>
      <c r="E86" s="157" t="str">
        <f>E7</f>
        <v>Využití prostoru bývalé tržnice u Mírového náměstí v Ostrově</v>
      </c>
      <c r="F86" s="31"/>
      <c r="G86" s="31"/>
      <c r="H86" s="31"/>
      <c r="I86" s="129"/>
      <c r="J86" s="38"/>
      <c r="K86" s="38"/>
      <c r="L86" s="42"/>
    </row>
    <row r="87" s="1" customFormat="1" ht="12" customHeight="1">
      <c r="B87" s="37"/>
      <c r="C87" s="31" t="s">
        <v>97</v>
      </c>
      <c r="D87" s="38"/>
      <c r="E87" s="38"/>
      <c r="F87" s="38"/>
      <c r="G87" s="38"/>
      <c r="H87" s="38"/>
      <c r="I87" s="129"/>
      <c r="J87" s="38"/>
      <c r="K87" s="38"/>
      <c r="L87" s="42"/>
    </row>
    <row r="88" s="1" customFormat="1" ht="16.5" customHeight="1">
      <c r="B88" s="37"/>
      <c r="C88" s="38"/>
      <c r="D88" s="38"/>
      <c r="E88" s="63" t="str">
        <f>E9</f>
        <v xml:space="preserve">B - Dopravní část </v>
      </c>
      <c r="F88" s="38"/>
      <c r="G88" s="38"/>
      <c r="H88" s="38"/>
      <c r="I88" s="129"/>
      <c r="J88" s="38"/>
      <c r="K88" s="38"/>
      <c r="L88" s="42"/>
    </row>
    <row r="89" s="1" customFormat="1" ht="6.96" customHeight="1">
      <c r="B89" s="37"/>
      <c r="C89" s="38"/>
      <c r="D89" s="38"/>
      <c r="E89" s="38"/>
      <c r="F89" s="38"/>
      <c r="G89" s="38"/>
      <c r="H89" s="38"/>
      <c r="I89" s="129"/>
      <c r="J89" s="38"/>
      <c r="K89" s="38"/>
      <c r="L89" s="42"/>
    </row>
    <row r="90" s="1" customFormat="1" ht="12" customHeight="1">
      <c r="B90" s="37"/>
      <c r="C90" s="31" t="s">
        <v>22</v>
      </c>
      <c r="D90" s="38"/>
      <c r="E90" s="38"/>
      <c r="F90" s="26" t="str">
        <f>F12</f>
        <v>Ostrov</v>
      </c>
      <c r="G90" s="38"/>
      <c r="H90" s="38"/>
      <c r="I90" s="131" t="s">
        <v>24</v>
      </c>
      <c r="J90" s="66" t="str">
        <f>IF(J12="","",J12)</f>
        <v>15. 4. 2019</v>
      </c>
      <c r="K90" s="38"/>
      <c r="L90" s="42"/>
    </row>
    <row r="91" s="1" customFormat="1" ht="6.96" customHeight="1">
      <c r="B91" s="37"/>
      <c r="C91" s="38"/>
      <c r="D91" s="38"/>
      <c r="E91" s="38"/>
      <c r="F91" s="38"/>
      <c r="G91" s="38"/>
      <c r="H91" s="38"/>
      <c r="I91" s="129"/>
      <c r="J91" s="38"/>
      <c r="K91" s="38"/>
      <c r="L91" s="42"/>
    </row>
    <row r="92" s="1" customFormat="1" ht="24.9" customHeight="1">
      <c r="B92" s="37"/>
      <c r="C92" s="31" t="s">
        <v>26</v>
      </c>
      <c r="D92" s="38"/>
      <c r="E92" s="38"/>
      <c r="F92" s="26" t="str">
        <f>E15</f>
        <v>Město Ostrov</v>
      </c>
      <c r="G92" s="38"/>
      <c r="H92" s="38"/>
      <c r="I92" s="131" t="s">
        <v>33</v>
      </c>
      <c r="J92" s="35" t="str">
        <f>E21</f>
        <v>BPO spol. s r.o.,Lidická 1239,36317 OSTROV</v>
      </c>
      <c r="K92" s="38"/>
      <c r="L92" s="42"/>
    </row>
    <row r="93" s="1" customFormat="1" ht="13.65" customHeight="1">
      <c r="B93" s="37"/>
      <c r="C93" s="31" t="s">
        <v>31</v>
      </c>
      <c r="D93" s="38"/>
      <c r="E93" s="38"/>
      <c r="F93" s="26" t="str">
        <f>IF(E18="","",E18)</f>
        <v>Vyplň údaj</v>
      </c>
      <c r="G93" s="38"/>
      <c r="H93" s="38"/>
      <c r="I93" s="131" t="s">
        <v>36</v>
      </c>
      <c r="J93" s="35" t="str">
        <f>E24</f>
        <v>Tomanová Ing</v>
      </c>
      <c r="K93" s="38"/>
      <c r="L93" s="42"/>
    </row>
    <row r="94" s="1" customFormat="1" ht="10.32" customHeight="1">
      <c r="B94" s="37"/>
      <c r="C94" s="38"/>
      <c r="D94" s="38"/>
      <c r="E94" s="38"/>
      <c r="F94" s="38"/>
      <c r="G94" s="38"/>
      <c r="H94" s="38"/>
      <c r="I94" s="129"/>
      <c r="J94" s="38"/>
      <c r="K94" s="38"/>
      <c r="L94" s="42"/>
    </row>
    <row r="95" s="9" customFormat="1" ht="29.28" customHeight="1">
      <c r="B95" s="177"/>
      <c r="C95" s="178" t="s">
        <v>112</v>
      </c>
      <c r="D95" s="179" t="s">
        <v>59</v>
      </c>
      <c r="E95" s="179" t="s">
        <v>55</v>
      </c>
      <c r="F95" s="179" t="s">
        <v>56</v>
      </c>
      <c r="G95" s="179" t="s">
        <v>113</v>
      </c>
      <c r="H95" s="179" t="s">
        <v>114</v>
      </c>
      <c r="I95" s="180" t="s">
        <v>115</v>
      </c>
      <c r="J95" s="179" t="s">
        <v>101</v>
      </c>
      <c r="K95" s="181" t="s">
        <v>116</v>
      </c>
      <c r="L95" s="182"/>
      <c r="M95" s="86" t="s">
        <v>28</v>
      </c>
      <c r="N95" s="87" t="s">
        <v>44</v>
      </c>
      <c r="O95" s="87" t="s">
        <v>117</v>
      </c>
      <c r="P95" s="87" t="s">
        <v>118</v>
      </c>
      <c r="Q95" s="87" t="s">
        <v>119</v>
      </c>
      <c r="R95" s="87" t="s">
        <v>120</v>
      </c>
      <c r="S95" s="87" t="s">
        <v>121</v>
      </c>
      <c r="T95" s="88" t="s">
        <v>122</v>
      </c>
    </row>
    <row r="96" s="1" customFormat="1" ht="22.8" customHeight="1">
      <c r="B96" s="37"/>
      <c r="C96" s="93" t="s">
        <v>123</v>
      </c>
      <c r="D96" s="38"/>
      <c r="E96" s="38"/>
      <c r="F96" s="38"/>
      <c r="G96" s="38"/>
      <c r="H96" s="38"/>
      <c r="I96" s="129"/>
      <c r="J96" s="183">
        <f>BK96</f>
        <v>0</v>
      </c>
      <c r="K96" s="38"/>
      <c r="L96" s="42"/>
      <c r="M96" s="89"/>
      <c r="N96" s="90"/>
      <c r="O96" s="90"/>
      <c r="P96" s="184">
        <f>P97+P465</f>
        <v>0</v>
      </c>
      <c r="Q96" s="90"/>
      <c r="R96" s="184">
        <f>R97+R465</f>
        <v>526.10730999999998</v>
      </c>
      <c r="S96" s="90"/>
      <c r="T96" s="185">
        <f>T97+T465</f>
        <v>559.67720000000008</v>
      </c>
      <c r="AT96" s="16" t="s">
        <v>73</v>
      </c>
      <c r="AU96" s="16" t="s">
        <v>102</v>
      </c>
      <c r="BK96" s="186">
        <f>BK97+BK465</f>
        <v>0</v>
      </c>
    </row>
    <row r="97" s="10" customFormat="1" ht="25.92" customHeight="1">
      <c r="B97" s="187"/>
      <c r="C97" s="188"/>
      <c r="D97" s="189" t="s">
        <v>73</v>
      </c>
      <c r="E97" s="190" t="s">
        <v>124</v>
      </c>
      <c r="F97" s="190" t="s">
        <v>125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P98+P228+P247+P260+P282+P294+P305+P316+P324+P331+P369+P408+P424+P463</f>
        <v>0</v>
      </c>
      <c r="Q97" s="195"/>
      <c r="R97" s="196">
        <f>R98+R228+R247+R260+R282+R294+R305+R316+R324+R331+R369+R408+R424+R463</f>
        <v>525.79831000000001</v>
      </c>
      <c r="S97" s="195"/>
      <c r="T97" s="197">
        <f>T98+T228+T247+T260+T282+T294+T305+T316+T324+T331+T369+T408+T424+T463</f>
        <v>559.67720000000008</v>
      </c>
      <c r="AR97" s="198" t="s">
        <v>82</v>
      </c>
      <c r="AT97" s="199" t="s">
        <v>73</v>
      </c>
      <c r="AU97" s="199" t="s">
        <v>74</v>
      </c>
      <c r="AY97" s="198" t="s">
        <v>126</v>
      </c>
      <c r="BK97" s="200">
        <f>BK98+BK228+BK247+BK260+BK282+BK294+BK305+BK316+BK324+BK331+BK369+BK408+BK424+BK463</f>
        <v>0</v>
      </c>
    </row>
    <row r="98" s="10" customFormat="1" ht="22.8" customHeight="1">
      <c r="B98" s="187"/>
      <c r="C98" s="188"/>
      <c r="D98" s="189" t="s">
        <v>73</v>
      </c>
      <c r="E98" s="201" t="s">
        <v>82</v>
      </c>
      <c r="F98" s="201" t="s">
        <v>345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SUM(P99:P227)</f>
        <v>0</v>
      </c>
      <c r="Q98" s="195"/>
      <c r="R98" s="196">
        <f>SUM(R99:R227)</f>
        <v>0.14599999999999999</v>
      </c>
      <c r="S98" s="195"/>
      <c r="T98" s="197">
        <f>SUM(T99:T227)</f>
        <v>0</v>
      </c>
      <c r="AR98" s="198" t="s">
        <v>82</v>
      </c>
      <c r="AT98" s="199" t="s">
        <v>73</v>
      </c>
      <c r="AU98" s="199" t="s">
        <v>82</v>
      </c>
      <c r="AY98" s="198" t="s">
        <v>126</v>
      </c>
      <c r="BK98" s="200">
        <f>SUM(BK99:BK227)</f>
        <v>0</v>
      </c>
    </row>
    <row r="99" s="1" customFormat="1" ht="22.5" customHeight="1">
      <c r="B99" s="37"/>
      <c r="C99" s="203" t="s">
        <v>82</v>
      </c>
      <c r="D99" s="203" t="s">
        <v>129</v>
      </c>
      <c r="E99" s="204" t="s">
        <v>346</v>
      </c>
      <c r="F99" s="205" t="s">
        <v>347</v>
      </c>
      <c r="G99" s="206" t="s">
        <v>132</v>
      </c>
      <c r="H99" s="207">
        <v>1032.5</v>
      </c>
      <c r="I99" s="208"/>
      <c r="J99" s="209">
        <f>ROUND(I99*H99,2)</f>
        <v>0</v>
      </c>
      <c r="K99" s="205" t="s">
        <v>133</v>
      </c>
      <c r="L99" s="42"/>
      <c r="M99" s="210" t="s">
        <v>28</v>
      </c>
      <c r="N99" s="211" t="s">
        <v>45</v>
      </c>
      <c r="O99" s="78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6" t="s">
        <v>134</v>
      </c>
      <c r="AT99" s="16" t="s">
        <v>129</v>
      </c>
      <c r="AU99" s="16" t="s">
        <v>84</v>
      </c>
      <c r="AY99" s="16" t="s">
        <v>126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82</v>
      </c>
      <c r="BK99" s="214">
        <f>ROUND(I99*H99,2)</f>
        <v>0</v>
      </c>
      <c r="BL99" s="16" t="s">
        <v>134</v>
      </c>
      <c r="BM99" s="16" t="s">
        <v>348</v>
      </c>
    </row>
    <row r="100" s="11" customFormat="1">
      <c r="B100" s="215"/>
      <c r="C100" s="216"/>
      <c r="D100" s="217" t="s">
        <v>136</v>
      </c>
      <c r="E100" s="218" t="s">
        <v>28</v>
      </c>
      <c r="F100" s="219" t="s">
        <v>349</v>
      </c>
      <c r="G100" s="216"/>
      <c r="H100" s="218" t="s">
        <v>28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136</v>
      </c>
      <c r="AU100" s="225" t="s">
        <v>84</v>
      </c>
      <c r="AV100" s="11" t="s">
        <v>82</v>
      </c>
      <c r="AW100" s="11" t="s">
        <v>35</v>
      </c>
      <c r="AX100" s="11" t="s">
        <v>74</v>
      </c>
      <c r="AY100" s="225" t="s">
        <v>126</v>
      </c>
    </row>
    <row r="101" s="11" customFormat="1">
      <c r="B101" s="215"/>
      <c r="C101" s="216"/>
      <c r="D101" s="217" t="s">
        <v>136</v>
      </c>
      <c r="E101" s="218" t="s">
        <v>28</v>
      </c>
      <c r="F101" s="219" t="s">
        <v>350</v>
      </c>
      <c r="G101" s="216"/>
      <c r="H101" s="218" t="s">
        <v>28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136</v>
      </c>
      <c r="AU101" s="225" t="s">
        <v>84</v>
      </c>
      <c r="AV101" s="11" t="s">
        <v>82</v>
      </c>
      <c r="AW101" s="11" t="s">
        <v>35</v>
      </c>
      <c r="AX101" s="11" t="s">
        <v>74</v>
      </c>
      <c r="AY101" s="225" t="s">
        <v>126</v>
      </c>
    </row>
    <row r="102" s="12" customFormat="1">
      <c r="B102" s="226"/>
      <c r="C102" s="227"/>
      <c r="D102" s="217" t="s">
        <v>136</v>
      </c>
      <c r="E102" s="228" t="s">
        <v>28</v>
      </c>
      <c r="F102" s="229" t="s">
        <v>351</v>
      </c>
      <c r="G102" s="227"/>
      <c r="H102" s="230">
        <v>790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136</v>
      </c>
      <c r="AU102" s="236" t="s">
        <v>84</v>
      </c>
      <c r="AV102" s="12" t="s">
        <v>84</v>
      </c>
      <c r="AW102" s="12" t="s">
        <v>35</v>
      </c>
      <c r="AX102" s="12" t="s">
        <v>74</v>
      </c>
      <c r="AY102" s="236" t="s">
        <v>126</v>
      </c>
    </row>
    <row r="103" s="11" customFormat="1">
      <c r="B103" s="215"/>
      <c r="C103" s="216"/>
      <c r="D103" s="217" t="s">
        <v>136</v>
      </c>
      <c r="E103" s="218" t="s">
        <v>28</v>
      </c>
      <c r="F103" s="219" t="s">
        <v>352</v>
      </c>
      <c r="G103" s="216"/>
      <c r="H103" s="218" t="s">
        <v>28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136</v>
      </c>
      <c r="AU103" s="225" t="s">
        <v>84</v>
      </c>
      <c r="AV103" s="11" t="s">
        <v>82</v>
      </c>
      <c r="AW103" s="11" t="s">
        <v>35</v>
      </c>
      <c r="AX103" s="11" t="s">
        <v>74</v>
      </c>
      <c r="AY103" s="225" t="s">
        <v>126</v>
      </c>
    </row>
    <row r="104" s="12" customFormat="1">
      <c r="B104" s="226"/>
      <c r="C104" s="227"/>
      <c r="D104" s="217" t="s">
        <v>136</v>
      </c>
      <c r="E104" s="228" t="s">
        <v>28</v>
      </c>
      <c r="F104" s="229" t="s">
        <v>353</v>
      </c>
      <c r="G104" s="227"/>
      <c r="H104" s="230">
        <v>242.5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136</v>
      </c>
      <c r="AU104" s="236" t="s">
        <v>84</v>
      </c>
      <c r="AV104" s="12" t="s">
        <v>84</v>
      </c>
      <c r="AW104" s="12" t="s">
        <v>35</v>
      </c>
      <c r="AX104" s="12" t="s">
        <v>74</v>
      </c>
      <c r="AY104" s="236" t="s">
        <v>126</v>
      </c>
    </row>
    <row r="105" s="13" customFormat="1">
      <c r="B105" s="237"/>
      <c r="C105" s="238"/>
      <c r="D105" s="217" t="s">
        <v>136</v>
      </c>
      <c r="E105" s="239" t="s">
        <v>28</v>
      </c>
      <c r="F105" s="240" t="s">
        <v>146</v>
      </c>
      <c r="G105" s="238"/>
      <c r="H105" s="241">
        <v>1032.5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AT105" s="247" t="s">
        <v>136</v>
      </c>
      <c r="AU105" s="247" t="s">
        <v>84</v>
      </c>
      <c r="AV105" s="13" t="s">
        <v>134</v>
      </c>
      <c r="AW105" s="13" t="s">
        <v>35</v>
      </c>
      <c r="AX105" s="13" t="s">
        <v>82</v>
      </c>
      <c r="AY105" s="247" t="s">
        <v>126</v>
      </c>
    </row>
    <row r="106" s="1" customFormat="1" ht="22.5" customHeight="1">
      <c r="B106" s="37"/>
      <c r="C106" s="203" t="s">
        <v>84</v>
      </c>
      <c r="D106" s="203" t="s">
        <v>129</v>
      </c>
      <c r="E106" s="204" t="s">
        <v>354</v>
      </c>
      <c r="F106" s="205" t="s">
        <v>355</v>
      </c>
      <c r="G106" s="206" t="s">
        <v>132</v>
      </c>
      <c r="H106" s="207">
        <v>516.25</v>
      </c>
      <c r="I106" s="208"/>
      <c r="J106" s="209">
        <f>ROUND(I106*H106,2)</f>
        <v>0</v>
      </c>
      <c r="K106" s="205" t="s">
        <v>133</v>
      </c>
      <c r="L106" s="42"/>
      <c r="M106" s="210" t="s">
        <v>28</v>
      </c>
      <c r="N106" s="211" t="s">
        <v>45</v>
      </c>
      <c r="O106" s="78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6" t="s">
        <v>134</v>
      </c>
      <c r="AT106" s="16" t="s">
        <v>129</v>
      </c>
      <c r="AU106" s="16" t="s">
        <v>84</v>
      </c>
      <c r="AY106" s="16" t="s">
        <v>126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82</v>
      </c>
      <c r="BK106" s="214">
        <f>ROUND(I106*H106,2)</f>
        <v>0</v>
      </c>
      <c r="BL106" s="16" t="s">
        <v>134</v>
      </c>
      <c r="BM106" s="16" t="s">
        <v>356</v>
      </c>
    </row>
    <row r="107" s="11" customFormat="1">
      <c r="B107" s="215"/>
      <c r="C107" s="216"/>
      <c r="D107" s="217" t="s">
        <v>136</v>
      </c>
      <c r="E107" s="218" t="s">
        <v>28</v>
      </c>
      <c r="F107" s="219" t="s">
        <v>357</v>
      </c>
      <c r="G107" s="216"/>
      <c r="H107" s="218" t="s">
        <v>28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136</v>
      </c>
      <c r="AU107" s="225" t="s">
        <v>84</v>
      </c>
      <c r="AV107" s="11" t="s">
        <v>82</v>
      </c>
      <c r="AW107" s="11" t="s">
        <v>35</v>
      </c>
      <c r="AX107" s="11" t="s">
        <v>74</v>
      </c>
      <c r="AY107" s="225" t="s">
        <v>126</v>
      </c>
    </row>
    <row r="108" s="12" customFormat="1">
      <c r="B108" s="226"/>
      <c r="C108" s="227"/>
      <c r="D108" s="217" t="s">
        <v>136</v>
      </c>
      <c r="E108" s="228" t="s">
        <v>28</v>
      </c>
      <c r="F108" s="229" t="s">
        <v>358</v>
      </c>
      <c r="G108" s="227"/>
      <c r="H108" s="230">
        <v>516.25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136</v>
      </c>
      <c r="AU108" s="236" t="s">
        <v>84</v>
      </c>
      <c r="AV108" s="12" t="s">
        <v>84</v>
      </c>
      <c r="AW108" s="12" t="s">
        <v>35</v>
      </c>
      <c r="AX108" s="12" t="s">
        <v>82</v>
      </c>
      <c r="AY108" s="236" t="s">
        <v>126</v>
      </c>
    </row>
    <row r="109" s="1" customFormat="1" ht="16.5" customHeight="1">
      <c r="B109" s="37"/>
      <c r="C109" s="203" t="s">
        <v>156</v>
      </c>
      <c r="D109" s="203" t="s">
        <v>129</v>
      </c>
      <c r="E109" s="204" t="s">
        <v>359</v>
      </c>
      <c r="F109" s="205" t="s">
        <v>360</v>
      </c>
      <c r="G109" s="206" t="s">
        <v>132</v>
      </c>
      <c r="H109" s="207">
        <v>40</v>
      </c>
      <c r="I109" s="208"/>
      <c r="J109" s="209">
        <f>ROUND(I109*H109,2)</f>
        <v>0</v>
      </c>
      <c r="K109" s="205" t="s">
        <v>133</v>
      </c>
      <c r="L109" s="42"/>
      <c r="M109" s="210" t="s">
        <v>28</v>
      </c>
      <c r="N109" s="211" t="s">
        <v>45</v>
      </c>
      <c r="O109" s="78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6" t="s">
        <v>134</v>
      </c>
      <c r="AT109" s="16" t="s">
        <v>129</v>
      </c>
      <c r="AU109" s="16" t="s">
        <v>84</v>
      </c>
      <c r="AY109" s="16" t="s">
        <v>126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82</v>
      </c>
      <c r="BK109" s="214">
        <f>ROUND(I109*H109,2)</f>
        <v>0</v>
      </c>
      <c r="BL109" s="16" t="s">
        <v>134</v>
      </c>
      <c r="BM109" s="16" t="s">
        <v>361</v>
      </c>
    </row>
    <row r="110" s="1" customFormat="1" ht="22.5" customHeight="1">
      <c r="B110" s="37"/>
      <c r="C110" s="203" t="s">
        <v>134</v>
      </c>
      <c r="D110" s="203" t="s">
        <v>129</v>
      </c>
      <c r="E110" s="204" t="s">
        <v>362</v>
      </c>
      <c r="F110" s="205" t="s">
        <v>363</v>
      </c>
      <c r="G110" s="206" t="s">
        <v>132</v>
      </c>
      <c r="H110" s="207">
        <v>19.199999999999999</v>
      </c>
      <c r="I110" s="208"/>
      <c r="J110" s="209">
        <f>ROUND(I110*H110,2)</f>
        <v>0</v>
      </c>
      <c r="K110" s="205" t="s">
        <v>133</v>
      </c>
      <c r="L110" s="42"/>
      <c r="M110" s="210" t="s">
        <v>28</v>
      </c>
      <c r="N110" s="211" t="s">
        <v>45</v>
      </c>
      <c r="O110" s="78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6" t="s">
        <v>134</v>
      </c>
      <c r="AT110" s="16" t="s">
        <v>129</v>
      </c>
      <c r="AU110" s="16" t="s">
        <v>84</v>
      </c>
      <c r="AY110" s="16" t="s">
        <v>126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82</v>
      </c>
      <c r="BK110" s="214">
        <f>ROUND(I110*H110,2)</f>
        <v>0</v>
      </c>
      <c r="BL110" s="16" t="s">
        <v>134</v>
      </c>
      <c r="BM110" s="16" t="s">
        <v>364</v>
      </c>
    </row>
    <row r="111" s="11" customFormat="1">
      <c r="B111" s="215"/>
      <c r="C111" s="216"/>
      <c r="D111" s="217" t="s">
        <v>136</v>
      </c>
      <c r="E111" s="218" t="s">
        <v>28</v>
      </c>
      <c r="F111" s="219" t="s">
        <v>365</v>
      </c>
      <c r="G111" s="216"/>
      <c r="H111" s="218" t="s">
        <v>28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136</v>
      </c>
      <c r="AU111" s="225" t="s">
        <v>84</v>
      </c>
      <c r="AV111" s="11" t="s">
        <v>82</v>
      </c>
      <c r="AW111" s="11" t="s">
        <v>35</v>
      </c>
      <c r="AX111" s="11" t="s">
        <v>74</v>
      </c>
      <c r="AY111" s="225" t="s">
        <v>126</v>
      </c>
    </row>
    <row r="112" s="12" customFormat="1">
      <c r="B112" s="226"/>
      <c r="C112" s="227"/>
      <c r="D112" s="217" t="s">
        <v>136</v>
      </c>
      <c r="E112" s="228" t="s">
        <v>28</v>
      </c>
      <c r="F112" s="229" t="s">
        <v>366</v>
      </c>
      <c r="G112" s="227"/>
      <c r="H112" s="230">
        <v>19.199999999999999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136</v>
      </c>
      <c r="AU112" s="236" t="s">
        <v>84</v>
      </c>
      <c r="AV112" s="12" t="s">
        <v>84</v>
      </c>
      <c r="AW112" s="12" t="s">
        <v>35</v>
      </c>
      <c r="AX112" s="12" t="s">
        <v>82</v>
      </c>
      <c r="AY112" s="236" t="s">
        <v>126</v>
      </c>
    </row>
    <row r="113" s="1" customFormat="1" ht="22.5" customHeight="1">
      <c r="B113" s="37"/>
      <c r="C113" s="203" t="s">
        <v>168</v>
      </c>
      <c r="D113" s="203" t="s">
        <v>129</v>
      </c>
      <c r="E113" s="204" t="s">
        <v>367</v>
      </c>
      <c r="F113" s="205" t="s">
        <v>368</v>
      </c>
      <c r="G113" s="206" t="s">
        <v>132</v>
      </c>
      <c r="H113" s="207">
        <v>9.5999999999999996</v>
      </c>
      <c r="I113" s="208"/>
      <c r="J113" s="209">
        <f>ROUND(I113*H113,2)</f>
        <v>0</v>
      </c>
      <c r="K113" s="205" t="s">
        <v>133</v>
      </c>
      <c r="L113" s="42"/>
      <c r="M113" s="210" t="s">
        <v>28</v>
      </c>
      <c r="N113" s="211" t="s">
        <v>45</v>
      </c>
      <c r="O113" s="78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6" t="s">
        <v>134</v>
      </c>
      <c r="AT113" s="16" t="s">
        <v>129</v>
      </c>
      <c r="AU113" s="16" t="s">
        <v>84</v>
      </c>
      <c r="AY113" s="16" t="s">
        <v>126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82</v>
      </c>
      <c r="BK113" s="214">
        <f>ROUND(I113*H113,2)</f>
        <v>0</v>
      </c>
      <c r="BL113" s="16" t="s">
        <v>134</v>
      </c>
      <c r="BM113" s="16" t="s">
        <v>369</v>
      </c>
    </row>
    <row r="114" s="11" customFormat="1">
      <c r="B114" s="215"/>
      <c r="C114" s="216"/>
      <c r="D114" s="217" t="s">
        <v>136</v>
      </c>
      <c r="E114" s="218" t="s">
        <v>28</v>
      </c>
      <c r="F114" s="219" t="s">
        <v>370</v>
      </c>
      <c r="G114" s="216"/>
      <c r="H114" s="218" t="s">
        <v>28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136</v>
      </c>
      <c r="AU114" s="225" t="s">
        <v>84</v>
      </c>
      <c r="AV114" s="11" t="s">
        <v>82</v>
      </c>
      <c r="AW114" s="11" t="s">
        <v>35</v>
      </c>
      <c r="AX114" s="11" t="s">
        <v>74</v>
      </c>
      <c r="AY114" s="225" t="s">
        <v>126</v>
      </c>
    </row>
    <row r="115" s="12" customFormat="1">
      <c r="B115" s="226"/>
      <c r="C115" s="227"/>
      <c r="D115" s="217" t="s">
        <v>136</v>
      </c>
      <c r="E115" s="228" t="s">
        <v>28</v>
      </c>
      <c r="F115" s="229" t="s">
        <v>371</v>
      </c>
      <c r="G115" s="227"/>
      <c r="H115" s="230">
        <v>9.5999999999999996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136</v>
      </c>
      <c r="AU115" s="236" t="s">
        <v>84</v>
      </c>
      <c r="AV115" s="12" t="s">
        <v>84</v>
      </c>
      <c r="AW115" s="12" t="s">
        <v>35</v>
      </c>
      <c r="AX115" s="12" t="s">
        <v>82</v>
      </c>
      <c r="AY115" s="236" t="s">
        <v>126</v>
      </c>
    </row>
    <row r="116" s="1" customFormat="1" ht="22.5" customHeight="1">
      <c r="B116" s="37"/>
      <c r="C116" s="203" t="s">
        <v>177</v>
      </c>
      <c r="D116" s="203" t="s">
        <v>129</v>
      </c>
      <c r="E116" s="204" t="s">
        <v>372</v>
      </c>
      <c r="F116" s="205" t="s">
        <v>373</v>
      </c>
      <c r="G116" s="206" t="s">
        <v>132</v>
      </c>
      <c r="H116" s="207">
        <v>150</v>
      </c>
      <c r="I116" s="208"/>
      <c r="J116" s="209">
        <f>ROUND(I116*H116,2)</f>
        <v>0</v>
      </c>
      <c r="K116" s="205" t="s">
        <v>133</v>
      </c>
      <c r="L116" s="42"/>
      <c r="M116" s="210" t="s">
        <v>28</v>
      </c>
      <c r="N116" s="211" t="s">
        <v>45</v>
      </c>
      <c r="O116" s="78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6" t="s">
        <v>134</v>
      </c>
      <c r="AT116" s="16" t="s">
        <v>129</v>
      </c>
      <c r="AU116" s="16" t="s">
        <v>84</v>
      </c>
      <c r="AY116" s="16" t="s">
        <v>126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82</v>
      </c>
      <c r="BK116" s="214">
        <f>ROUND(I116*H116,2)</f>
        <v>0</v>
      </c>
      <c r="BL116" s="16" t="s">
        <v>134</v>
      </c>
      <c r="BM116" s="16" t="s">
        <v>374</v>
      </c>
    </row>
    <row r="117" s="11" customFormat="1">
      <c r="B117" s="215"/>
      <c r="C117" s="216"/>
      <c r="D117" s="217" t="s">
        <v>136</v>
      </c>
      <c r="E117" s="218" t="s">
        <v>28</v>
      </c>
      <c r="F117" s="219" t="s">
        <v>375</v>
      </c>
      <c r="G117" s="216"/>
      <c r="H117" s="218" t="s">
        <v>28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136</v>
      </c>
      <c r="AU117" s="225" t="s">
        <v>84</v>
      </c>
      <c r="AV117" s="11" t="s">
        <v>82</v>
      </c>
      <c r="AW117" s="11" t="s">
        <v>35</v>
      </c>
      <c r="AX117" s="11" t="s">
        <v>74</v>
      </c>
      <c r="AY117" s="225" t="s">
        <v>126</v>
      </c>
    </row>
    <row r="118" s="12" customFormat="1">
      <c r="B118" s="226"/>
      <c r="C118" s="227"/>
      <c r="D118" s="217" t="s">
        <v>136</v>
      </c>
      <c r="E118" s="228" t="s">
        <v>28</v>
      </c>
      <c r="F118" s="229" t="s">
        <v>376</v>
      </c>
      <c r="G118" s="227"/>
      <c r="H118" s="230">
        <v>150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136</v>
      </c>
      <c r="AU118" s="236" t="s">
        <v>84</v>
      </c>
      <c r="AV118" s="12" t="s">
        <v>84</v>
      </c>
      <c r="AW118" s="12" t="s">
        <v>35</v>
      </c>
      <c r="AX118" s="12" t="s">
        <v>82</v>
      </c>
      <c r="AY118" s="236" t="s">
        <v>126</v>
      </c>
    </row>
    <row r="119" s="1" customFormat="1" ht="22.5" customHeight="1">
      <c r="B119" s="37"/>
      <c r="C119" s="203" t="s">
        <v>186</v>
      </c>
      <c r="D119" s="203" t="s">
        <v>129</v>
      </c>
      <c r="E119" s="204" t="s">
        <v>377</v>
      </c>
      <c r="F119" s="205" t="s">
        <v>378</v>
      </c>
      <c r="G119" s="206" t="s">
        <v>132</v>
      </c>
      <c r="H119" s="207">
        <v>75</v>
      </c>
      <c r="I119" s="208"/>
      <c r="J119" s="209">
        <f>ROUND(I119*H119,2)</f>
        <v>0</v>
      </c>
      <c r="K119" s="205" t="s">
        <v>133</v>
      </c>
      <c r="L119" s="42"/>
      <c r="M119" s="210" t="s">
        <v>28</v>
      </c>
      <c r="N119" s="211" t="s">
        <v>45</v>
      </c>
      <c r="O119" s="78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16" t="s">
        <v>134</v>
      </c>
      <c r="AT119" s="16" t="s">
        <v>129</v>
      </c>
      <c r="AU119" s="16" t="s">
        <v>84</v>
      </c>
      <c r="AY119" s="16" t="s">
        <v>126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82</v>
      </c>
      <c r="BK119" s="214">
        <f>ROUND(I119*H119,2)</f>
        <v>0</v>
      </c>
      <c r="BL119" s="16" t="s">
        <v>134</v>
      </c>
      <c r="BM119" s="16" t="s">
        <v>379</v>
      </c>
    </row>
    <row r="120" s="11" customFormat="1">
      <c r="B120" s="215"/>
      <c r="C120" s="216"/>
      <c r="D120" s="217" t="s">
        <v>136</v>
      </c>
      <c r="E120" s="218" t="s">
        <v>28</v>
      </c>
      <c r="F120" s="219" t="s">
        <v>357</v>
      </c>
      <c r="G120" s="216"/>
      <c r="H120" s="218" t="s">
        <v>28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136</v>
      </c>
      <c r="AU120" s="225" t="s">
        <v>84</v>
      </c>
      <c r="AV120" s="11" t="s">
        <v>82</v>
      </c>
      <c r="AW120" s="11" t="s">
        <v>35</v>
      </c>
      <c r="AX120" s="11" t="s">
        <v>74</v>
      </c>
      <c r="AY120" s="225" t="s">
        <v>126</v>
      </c>
    </row>
    <row r="121" s="12" customFormat="1">
      <c r="B121" s="226"/>
      <c r="C121" s="227"/>
      <c r="D121" s="217" t="s">
        <v>136</v>
      </c>
      <c r="E121" s="228" t="s">
        <v>28</v>
      </c>
      <c r="F121" s="229" t="s">
        <v>380</v>
      </c>
      <c r="G121" s="227"/>
      <c r="H121" s="230">
        <v>75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136</v>
      </c>
      <c r="AU121" s="236" t="s">
        <v>84</v>
      </c>
      <c r="AV121" s="12" t="s">
        <v>84</v>
      </c>
      <c r="AW121" s="12" t="s">
        <v>35</v>
      </c>
      <c r="AX121" s="12" t="s">
        <v>82</v>
      </c>
      <c r="AY121" s="236" t="s">
        <v>126</v>
      </c>
    </row>
    <row r="122" s="1" customFormat="1" ht="22.5" customHeight="1">
      <c r="B122" s="37"/>
      <c r="C122" s="203" t="s">
        <v>198</v>
      </c>
      <c r="D122" s="203" t="s">
        <v>129</v>
      </c>
      <c r="E122" s="204" t="s">
        <v>381</v>
      </c>
      <c r="F122" s="205" t="s">
        <v>382</v>
      </c>
      <c r="G122" s="206" t="s">
        <v>149</v>
      </c>
      <c r="H122" s="207">
        <v>150</v>
      </c>
      <c r="I122" s="208"/>
      <c r="J122" s="209">
        <f>ROUND(I122*H122,2)</f>
        <v>0</v>
      </c>
      <c r="K122" s="205" t="s">
        <v>133</v>
      </c>
      <c r="L122" s="42"/>
      <c r="M122" s="210" t="s">
        <v>28</v>
      </c>
      <c r="N122" s="211" t="s">
        <v>45</v>
      </c>
      <c r="O122" s="78"/>
      <c r="P122" s="212">
        <f>O122*H122</f>
        <v>0</v>
      </c>
      <c r="Q122" s="212">
        <v>0.00084000000000000003</v>
      </c>
      <c r="R122" s="212">
        <f>Q122*H122</f>
        <v>0.126</v>
      </c>
      <c r="S122" s="212">
        <v>0</v>
      </c>
      <c r="T122" s="213">
        <f>S122*H122</f>
        <v>0</v>
      </c>
      <c r="AR122" s="16" t="s">
        <v>134</v>
      </c>
      <c r="AT122" s="16" t="s">
        <v>129</v>
      </c>
      <c r="AU122" s="16" t="s">
        <v>84</v>
      </c>
      <c r="AY122" s="16" t="s">
        <v>126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82</v>
      </c>
      <c r="BK122" s="214">
        <f>ROUND(I122*H122,2)</f>
        <v>0</v>
      </c>
      <c r="BL122" s="16" t="s">
        <v>134</v>
      </c>
      <c r="BM122" s="16" t="s">
        <v>383</v>
      </c>
    </row>
    <row r="123" s="11" customFormat="1">
      <c r="B123" s="215"/>
      <c r="C123" s="216"/>
      <c r="D123" s="217" t="s">
        <v>136</v>
      </c>
      <c r="E123" s="218" t="s">
        <v>28</v>
      </c>
      <c r="F123" s="219" t="s">
        <v>375</v>
      </c>
      <c r="G123" s="216"/>
      <c r="H123" s="218" t="s">
        <v>28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136</v>
      </c>
      <c r="AU123" s="225" t="s">
        <v>84</v>
      </c>
      <c r="AV123" s="11" t="s">
        <v>82</v>
      </c>
      <c r="AW123" s="11" t="s">
        <v>35</v>
      </c>
      <c r="AX123" s="11" t="s">
        <v>74</v>
      </c>
      <c r="AY123" s="225" t="s">
        <v>126</v>
      </c>
    </row>
    <row r="124" s="11" customFormat="1">
      <c r="B124" s="215"/>
      <c r="C124" s="216"/>
      <c r="D124" s="217" t="s">
        <v>136</v>
      </c>
      <c r="E124" s="218" t="s">
        <v>28</v>
      </c>
      <c r="F124" s="219" t="s">
        <v>384</v>
      </c>
      <c r="G124" s="216"/>
      <c r="H124" s="218" t="s">
        <v>28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136</v>
      </c>
      <c r="AU124" s="225" t="s">
        <v>84</v>
      </c>
      <c r="AV124" s="11" t="s">
        <v>82</v>
      </c>
      <c r="AW124" s="11" t="s">
        <v>35</v>
      </c>
      <c r="AX124" s="11" t="s">
        <v>74</v>
      </c>
      <c r="AY124" s="225" t="s">
        <v>126</v>
      </c>
    </row>
    <row r="125" s="12" customFormat="1">
      <c r="B125" s="226"/>
      <c r="C125" s="227"/>
      <c r="D125" s="217" t="s">
        <v>136</v>
      </c>
      <c r="E125" s="228" t="s">
        <v>28</v>
      </c>
      <c r="F125" s="229" t="s">
        <v>385</v>
      </c>
      <c r="G125" s="227"/>
      <c r="H125" s="230">
        <v>150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136</v>
      </c>
      <c r="AU125" s="236" t="s">
        <v>84</v>
      </c>
      <c r="AV125" s="12" t="s">
        <v>84</v>
      </c>
      <c r="AW125" s="12" t="s">
        <v>35</v>
      </c>
      <c r="AX125" s="12" t="s">
        <v>82</v>
      </c>
      <c r="AY125" s="236" t="s">
        <v>126</v>
      </c>
    </row>
    <row r="126" s="1" customFormat="1" ht="22.5" customHeight="1">
      <c r="B126" s="37"/>
      <c r="C126" s="203" t="s">
        <v>184</v>
      </c>
      <c r="D126" s="203" t="s">
        <v>129</v>
      </c>
      <c r="E126" s="204" t="s">
        <v>386</v>
      </c>
      <c r="F126" s="205" t="s">
        <v>387</v>
      </c>
      <c r="G126" s="206" t="s">
        <v>149</v>
      </c>
      <c r="H126" s="207">
        <v>150</v>
      </c>
      <c r="I126" s="208"/>
      <c r="J126" s="209">
        <f>ROUND(I126*H126,2)</f>
        <v>0</v>
      </c>
      <c r="K126" s="205" t="s">
        <v>133</v>
      </c>
      <c r="L126" s="42"/>
      <c r="M126" s="210" t="s">
        <v>28</v>
      </c>
      <c r="N126" s="211" t="s">
        <v>45</v>
      </c>
      <c r="O126" s="78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16" t="s">
        <v>134</v>
      </c>
      <c r="AT126" s="16" t="s">
        <v>129</v>
      </c>
      <c r="AU126" s="16" t="s">
        <v>84</v>
      </c>
      <c r="AY126" s="16" t="s">
        <v>126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82</v>
      </c>
      <c r="BK126" s="214">
        <f>ROUND(I126*H126,2)</f>
        <v>0</v>
      </c>
      <c r="BL126" s="16" t="s">
        <v>134</v>
      </c>
      <c r="BM126" s="16" t="s">
        <v>388</v>
      </c>
    </row>
    <row r="127" s="1" customFormat="1" ht="22.5" customHeight="1">
      <c r="B127" s="37"/>
      <c r="C127" s="203" t="s">
        <v>215</v>
      </c>
      <c r="D127" s="203" t="s">
        <v>129</v>
      </c>
      <c r="E127" s="204" t="s">
        <v>389</v>
      </c>
      <c r="F127" s="205" t="s">
        <v>390</v>
      </c>
      <c r="G127" s="206" t="s">
        <v>132</v>
      </c>
      <c r="H127" s="207">
        <v>112.5</v>
      </c>
      <c r="I127" s="208"/>
      <c r="J127" s="209">
        <f>ROUND(I127*H127,2)</f>
        <v>0</v>
      </c>
      <c r="K127" s="205" t="s">
        <v>133</v>
      </c>
      <c r="L127" s="42"/>
      <c r="M127" s="210" t="s">
        <v>28</v>
      </c>
      <c r="N127" s="211" t="s">
        <v>45</v>
      </c>
      <c r="O127" s="78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AR127" s="16" t="s">
        <v>134</v>
      </c>
      <c r="AT127" s="16" t="s">
        <v>129</v>
      </c>
      <c r="AU127" s="16" t="s">
        <v>84</v>
      </c>
      <c r="AY127" s="16" t="s">
        <v>126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82</v>
      </c>
      <c r="BK127" s="214">
        <f>ROUND(I127*H127,2)</f>
        <v>0</v>
      </c>
      <c r="BL127" s="16" t="s">
        <v>134</v>
      </c>
      <c r="BM127" s="16" t="s">
        <v>391</v>
      </c>
    </row>
    <row r="128" s="11" customFormat="1">
      <c r="B128" s="215"/>
      <c r="C128" s="216"/>
      <c r="D128" s="217" t="s">
        <v>136</v>
      </c>
      <c r="E128" s="218" t="s">
        <v>28</v>
      </c>
      <c r="F128" s="219" t="s">
        <v>392</v>
      </c>
      <c r="G128" s="216"/>
      <c r="H128" s="218" t="s">
        <v>28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136</v>
      </c>
      <c r="AU128" s="225" t="s">
        <v>84</v>
      </c>
      <c r="AV128" s="11" t="s">
        <v>82</v>
      </c>
      <c r="AW128" s="11" t="s">
        <v>35</v>
      </c>
      <c r="AX128" s="11" t="s">
        <v>74</v>
      </c>
      <c r="AY128" s="225" t="s">
        <v>126</v>
      </c>
    </row>
    <row r="129" s="11" customFormat="1">
      <c r="B129" s="215"/>
      <c r="C129" s="216"/>
      <c r="D129" s="217" t="s">
        <v>136</v>
      </c>
      <c r="E129" s="218" t="s">
        <v>28</v>
      </c>
      <c r="F129" s="219" t="s">
        <v>393</v>
      </c>
      <c r="G129" s="216"/>
      <c r="H129" s="218" t="s">
        <v>28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136</v>
      </c>
      <c r="AU129" s="225" t="s">
        <v>84</v>
      </c>
      <c r="AV129" s="11" t="s">
        <v>82</v>
      </c>
      <c r="AW129" s="11" t="s">
        <v>35</v>
      </c>
      <c r="AX129" s="11" t="s">
        <v>74</v>
      </c>
      <c r="AY129" s="225" t="s">
        <v>126</v>
      </c>
    </row>
    <row r="130" s="12" customFormat="1">
      <c r="B130" s="226"/>
      <c r="C130" s="227"/>
      <c r="D130" s="217" t="s">
        <v>136</v>
      </c>
      <c r="E130" s="228" t="s">
        <v>28</v>
      </c>
      <c r="F130" s="229" t="s">
        <v>380</v>
      </c>
      <c r="G130" s="227"/>
      <c r="H130" s="230">
        <v>75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136</v>
      </c>
      <c r="AU130" s="236" t="s">
        <v>84</v>
      </c>
      <c r="AV130" s="12" t="s">
        <v>84</v>
      </c>
      <c r="AW130" s="12" t="s">
        <v>35</v>
      </c>
      <c r="AX130" s="12" t="s">
        <v>74</v>
      </c>
      <c r="AY130" s="236" t="s">
        <v>126</v>
      </c>
    </row>
    <row r="131" s="11" customFormat="1">
      <c r="B131" s="215"/>
      <c r="C131" s="216"/>
      <c r="D131" s="217" t="s">
        <v>136</v>
      </c>
      <c r="E131" s="218" t="s">
        <v>28</v>
      </c>
      <c r="F131" s="219" t="s">
        <v>394</v>
      </c>
      <c r="G131" s="216"/>
      <c r="H131" s="218" t="s">
        <v>28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136</v>
      </c>
      <c r="AU131" s="225" t="s">
        <v>84</v>
      </c>
      <c r="AV131" s="11" t="s">
        <v>82</v>
      </c>
      <c r="AW131" s="11" t="s">
        <v>35</v>
      </c>
      <c r="AX131" s="11" t="s">
        <v>74</v>
      </c>
      <c r="AY131" s="225" t="s">
        <v>126</v>
      </c>
    </row>
    <row r="132" s="12" customFormat="1">
      <c r="B132" s="226"/>
      <c r="C132" s="227"/>
      <c r="D132" s="217" t="s">
        <v>136</v>
      </c>
      <c r="E132" s="228" t="s">
        <v>28</v>
      </c>
      <c r="F132" s="229" t="s">
        <v>395</v>
      </c>
      <c r="G132" s="227"/>
      <c r="H132" s="230">
        <v>37.5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136</v>
      </c>
      <c r="AU132" s="236" t="s">
        <v>84</v>
      </c>
      <c r="AV132" s="12" t="s">
        <v>84</v>
      </c>
      <c r="AW132" s="12" t="s">
        <v>35</v>
      </c>
      <c r="AX132" s="12" t="s">
        <v>74</v>
      </c>
      <c r="AY132" s="236" t="s">
        <v>126</v>
      </c>
    </row>
    <row r="133" s="13" customFormat="1">
      <c r="B133" s="237"/>
      <c r="C133" s="238"/>
      <c r="D133" s="217" t="s">
        <v>136</v>
      </c>
      <c r="E133" s="239" t="s">
        <v>28</v>
      </c>
      <c r="F133" s="240" t="s">
        <v>146</v>
      </c>
      <c r="G133" s="238"/>
      <c r="H133" s="241">
        <v>112.5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136</v>
      </c>
      <c r="AU133" s="247" t="s">
        <v>84</v>
      </c>
      <c r="AV133" s="13" t="s">
        <v>134</v>
      </c>
      <c r="AW133" s="13" t="s">
        <v>35</v>
      </c>
      <c r="AX133" s="13" t="s">
        <v>82</v>
      </c>
      <c r="AY133" s="247" t="s">
        <v>126</v>
      </c>
    </row>
    <row r="134" s="1" customFormat="1" ht="22.5" customHeight="1">
      <c r="B134" s="37"/>
      <c r="C134" s="203" t="s">
        <v>224</v>
      </c>
      <c r="D134" s="203" t="s">
        <v>129</v>
      </c>
      <c r="E134" s="204" t="s">
        <v>396</v>
      </c>
      <c r="F134" s="205" t="s">
        <v>397</v>
      </c>
      <c r="G134" s="206" t="s">
        <v>132</v>
      </c>
      <c r="H134" s="207">
        <v>69.5</v>
      </c>
      <c r="I134" s="208"/>
      <c r="J134" s="209">
        <f>ROUND(I134*H134,2)</f>
        <v>0</v>
      </c>
      <c r="K134" s="205" t="s">
        <v>133</v>
      </c>
      <c r="L134" s="42"/>
      <c r="M134" s="210" t="s">
        <v>28</v>
      </c>
      <c r="N134" s="211" t="s">
        <v>45</v>
      </c>
      <c r="O134" s="78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6" t="s">
        <v>134</v>
      </c>
      <c r="AT134" s="16" t="s">
        <v>129</v>
      </c>
      <c r="AU134" s="16" t="s">
        <v>84</v>
      </c>
      <c r="AY134" s="16" t="s">
        <v>126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82</v>
      </c>
      <c r="BK134" s="214">
        <f>ROUND(I134*H134,2)</f>
        <v>0</v>
      </c>
      <c r="BL134" s="16" t="s">
        <v>134</v>
      </c>
      <c r="BM134" s="16" t="s">
        <v>398</v>
      </c>
    </row>
    <row r="135" s="11" customFormat="1">
      <c r="B135" s="215"/>
      <c r="C135" s="216"/>
      <c r="D135" s="217" t="s">
        <v>136</v>
      </c>
      <c r="E135" s="218" t="s">
        <v>28</v>
      </c>
      <c r="F135" s="219" t="s">
        <v>399</v>
      </c>
      <c r="G135" s="216"/>
      <c r="H135" s="218" t="s">
        <v>28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136</v>
      </c>
      <c r="AU135" s="225" t="s">
        <v>84</v>
      </c>
      <c r="AV135" s="11" t="s">
        <v>82</v>
      </c>
      <c r="AW135" s="11" t="s">
        <v>35</v>
      </c>
      <c r="AX135" s="11" t="s">
        <v>74</v>
      </c>
      <c r="AY135" s="225" t="s">
        <v>126</v>
      </c>
    </row>
    <row r="136" s="11" customFormat="1">
      <c r="B136" s="215"/>
      <c r="C136" s="216"/>
      <c r="D136" s="217" t="s">
        <v>136</v>
      </c>
      <c r="E136" s="218" t="s">
        <v>28</v>
      </c>
      <c r="F136" s="219" t="s">
        <v>400</v>
      </c>
      <c r="G136" s="216"/>
      <c r="H136" s="218" t="s">
        <v>28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136</v>
      </c>
      <c r="AU136" s="225" t="s">
        <v>84</v>
      </c>
      <c r="AV136" s="11" t="s">
        <v>82</v>
      </c>
      <c r="AW136" s="11" t="s">
        <v>35</v>
      </c>
      <c r="AX136" s="11" t="s">
        <v>74</v>
      </c>
      <c r="AY136" s="225" t="s">
        <v>126</v>
      </c>
    </row>
    <row r="137" s="12" customFormat="1">
      <c r="B137" s="226"/>
      <c r="C137" s="227"/>
      <c r="D137" s="217" t="s">
        <v>136</v>
      </c>
      <c r="E137" s="228" t="s">
        <v>28</v>
      </c>
      <c r="F137" s="229" t="s">
        <v>401</v>
      </c>
      <c r="G137" s="227"/>
      <c r="H137" s="230">
        <v>40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136</v>
      </c>
      <c r="AU137" s="236" t="s">
        <v>84</v>
      </c>
      <c r="AV137" s="12" t="s">
        <v>84</v>
      </c>
      <c r="AW137" s="12" t="s">
        <v>35</v>
      </c>
      <c r="AX137" s="12" t="s">
        <v>74</v>
      </c>
      <c r="AY137" s="236" t="s">
        <v>126</v>
      </c>
    </row>
    <row r="138" s="11" customFormat="1">
      <c r="B138" s="215"/>
      <c r="C138" s="216"/>
      <c r="D138" s="217" t="s">
        <v>136</v>
      </c>
      <c r="E138" s="218" t="s">
        <v>28</v>
      </c>
      <c r="F138" s="219" t="s">
        <v>402</v>
      </c>
      <c r="G138" s="216"/>
      <c r="H138" s="218" t="s">
        <v>28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136</v>
      </c>
      <c r="AU138" s="225" t="s">
        <v>84</v>
      </c>
      <c r="AV138" s="11" t="s">
        <v>82</v>
      </c>
      <c r="AW138" s="11" t="s">
        <v>35</v>
      </c>
      <c r="AX138" s="11" t="s">
        <v>74</v>
      </c>
      <c r="AY138" s="225" t="s">
        <v>126</v>
      </c>
    </row>
    <row r="139" s="11" customFormat="1">
      <c r="B139" s="215"/>
      <c r="C139" s="216"/>
      <c r="D139" s="217" t="s">
        <v>136</v>
      </c>
      <c r="E139" s="218" t="s">
        <v>28</v>
      </c>
      <c r="F139" s="219" t="s">
        <v>403</v>
      </c>
      <c r="G139" s="216"/>
      <c r="H139" s="218" t="s">
        <v>28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136</v>
      </c>
      <c r="AU139" s="225" t="s">
        <v>84</v>
      </c>
      <c r="AV139" s="11" t="s">
        <v>82</v>
      </c>
      <c r="AW139" s="11" t="s">
        <v>35</v>
      </c>
      <c r="AX139" s="11" t="s">
        <v>74</v>
      </c>
      <c r="AY139" s="225" t="s">
        <v>126</v>
      </c>
    </row>
    <row r="140" s="12" customFormat="1">
      <c r="B140" s="226"/>
      <c r="C140" s="227"/>
      <c r="D140" s="217" t="s">
        <v>136</v>
      </c>
      <c r="E140" s="228" t="s">
        <v>28</v>
      </c>
      <c r="F140" s="229" t="s">
        <v>404</v>
      </c>
      <c r="G140" s="227"/>
      <c r="H140" s="230">
        <v>10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136</v>
      </c>
      <c r="AU140" s="236" t="s">
        <v>84</v>
      </c>
      <c r="AV140" s="12" t="s">
        <v>84</v>
      </c>
      <c r="AW140" s="12" t="s">
        <v>35</v>
      </c>
      <c r="AX140" s="12" t="s">
        <v>74</v>
      </c>
      <c r="AY140" s="236" t="s">
        <v>126</v>
      </c>
    </row>
    <row r="141" s="11" customFormat="1">
      <c r="B141" s="215"/>
      <c r="C141" s="216"/>
      <c r="D141" s="217" t="s">
        <v>136</v>
      </c>
      <c r="E141" s="218" t="s">
        <v>28</v>
      </c>
      <c r="F141" s="219" t="s">
        <v>405</v>
      </c>
      <c r="G141" s="216"/>
      <c r="H141" s="218" t="s">
        <v>28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136</v>
      </c>
      <c r="AU141" s="225" t="s">
        <v>84</v>
      </c>
      <c r="AV141" s="11" t="s">
        <v>82</v>
      </c>
      <c r="AW141" s="11" t="s">
        <v>35</v>
      </c>
      <c r="AX141" s="11" t="s">
        <v>74</v>
      </c>
      <c r="AY141" s="225" t="s">
        <v>126</v>
      </c>
    </row>
    <row r="142" s="11" customFormat="1">
      <c r="B142" s="215"/>
      <c r="C142" s="216"/>
      <c r="D142" s="217" t="s">
        <v>136</v>
      </c>
      <c r="E142" s="218" t="s">
        <v>28</v>
      </c>
      <c r="F142" s="219" t="s">
        <v>406</v>
      </c>
      <c r="G142" s="216"/>
      <c r="H142" s="218" t="s">
        <v>28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136</v>
      </c>
      <c r="AU142" s="225" t="s">
        <v>84</v>
      </c>
      <c r="AV142" s="11" t="s">
        <v>82</v>
      </c>
      <c r="AW142" s="11" t="s">
        <v>35</v>
      </c>
      <c r="AX142" s="11" t="s">
        <v>74</v>
      </c>
      <c r="AY142" s="225" t="s">
        <v>126</v>
      </c>
    </row>
    <row r="143" s="12" customFormat="1">
      <c r="B143" s="226"/>
      <c r="C143" s="227"/>
      <c r="D143" s="217" t="s">
        <v>136</v>
      </c>
      <c r="E143" s="228" t="s">
        <v>28</v>
      </c>
      <c r="F143" s="229" t="s">
        <v>407</v>
      </c>
      <c r="G143" s="227"/>
      <c r="H143" s="230">
        <v>19.5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136</v>
      </c>
      <c r="AU143" s="236" t="s">
        <v>84</v>
      </c>
      <c r="AV143" s="12" t="s">
        <v>84</v>
      </c>
      <c r="AW143" s="12" t="s">
        <v>35</v>
      </c>
      <c r="AX143" s="12" t="s">
        <v>74</v>
      </c>
      <c r="AY143" s="236" t="s">
        <v>126</v>
      </c>
    </row>
    <row r="144" s="13" customFormat="1">
      <c r="B144" s="237"/>
      <c r="C144" s="238"/>
      <c r="D144" s="217" t="s">
        <v>136</v>
      </c>
      <c r="E144" s="239" t="s">
        <v>28</v>
      </c>
      <c r="F144" s="240" t="s">
        <v>146</v>
      </c>
      <c r="G144" s="238"/>
      <c r="H144" s="241">
        <v>69.5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136</v>
      </c>
      <c r="AU144" s="247" t="s">
        <v>84</v>
      </c>
      <c r="AV144" s="13" t="s">
        <v>134</v>
      </c>
      <c r="AW144" s="13" t="s">
        <v>35</v>
      </c>
      <c r="AX144" s="13" t="s">
        <v>82</v>
      </c>
      <c r="AY144" s="247" t="s">
        <v>126</v>
      </c>
    </row>
    <row r="145" s="1" customFormat="1" ht="22.5" customHeight="1">
      <c r="B145" s="37"/>
      <c r="C145" s="203" t="s">
        <v>230</v>
      </c>
      <c r="D145" s="203" t="s">
        <v>129</v>
      </c>
      <c r="E145" s="204" t="s">
        <v>408</v>
      </c>
      <c r="F145" s="205" t="s">
        <v>409</v>
      </c>
      <c r="G145" s="206" t="s">
        <v>132</v>
      </c>
      <c r="H145" s="207">
        <v>1356.9000000000001</v>
      </c>
      <c r="I145" s="208"/>
      <c r="J145" s="209">
        <f>ROUND(I145*H145,2)</f>
        <v>0</v>
      </c>
      <c r="K145" s="205" t="s">
        <v>133</v>
      </c>
      <c r="L145" s="42"/>
      <c r="M145" s="210" t="s">
        <v>28</v>
      </c>
      <c r="N145" s="211" t="s">
        <v>45</v>
      </c>
      <c r="O145" s="78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6" t="s">
        <v>134</v>
      </c>
      <c r="AT145" s="16" t="s">
        <v>129</v>
      </c>
      <c r="AU145" s="16" t="s">
        <v>84</v>
      </c>
      <c r="AY145" s="16" t="s">
        <v>126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82</v>
      </c>
      <c r="BK145" s="214">
        <f>ROUND(I145*H145,2)</f>
        <v>0</v>
      </c>
      <c r="BL145" s="16" t="s">
        <v>134</v>
      </c>
      <c r="BM145" s="16" t="s">
        <v>410</v>
      </c>
    </row>
    <row r="146" s="11" customFormat="1">
      <c r="B146" s="215"/>
      <c r="C146" s="216"/>
      <c r="D146" s="217" t="s">
        <v>136</v>
      </c>
      <c r="E146" s="218" t="s">
        <v>28</v>
      </c>
      <c r="F146" s="219" t="s">
        <v>411</v>
      </c>
      <c r="G146" s="216"/>
      <c r="H146" s="218" t="s">
        <v>28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136</v>
      </c>
      <c r="AU146" s="225" t="s">
        <v>84</v>
      </c>
      <c r="AV146" s="11" t="s">
        <v>82</v>
      </c>
      <c r="AW146" s="11" t="s">
        <v>35</v>
      </c>
      <c r="AX146" s="11" t="s">
        <v>74</v>
      </c>
      <c r="AY146" s="225" t="s">
        <v>126</v>
      </c>
    </row>
    <row r="147" s="11" customFormat="1">
      <c r="B147" s="215"/>
      <c r="C147" s="216"/>
      <c r="D147" s="217" t="s">
        <v>136</v>
      </c>
      <c r="E147" s="218" t="s">
        <v>28</v>
      </c>
      <c r="F147" s="219" t="s">
        <v>412</v>
      </c>
      <c r="G147" s="216"/>
      <c r="H147" s="218" t="s">
        <v>28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136</v>
      </c>
      <c r="AU147" s="225" t="s">
        <v>84</v>
      </c>
      <c r="AV147" s="11" t="s">
        <v>82</v>
      </c>
      <c r="AW147" s="11" t="s">
        <v>35</v>
      </c>
      <c r="AX147" s="11" t="s">
        <v>74</v>
      </c>
      <c r="AY147" s="225" t="s">
        <v>126</v>
      </c>
    </row>
    <row r="148" s="12" customFormat="1">
      <c r="B148" s="226"/>
      <c r="C148" s="227"/>
      <c r="D148" s="217" t="s">
        <v>136</v>
      </c>
      <c r="E148" s="228" t="s">
        <v>28</v>
      </c>
      <c r="F148" s="229" t="s">
        <v>413</v>
      </c>
      <c r="G148" s="227"/>
      <c r="H148" s="230">
        <v>1201.7000000000001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136</v>
      </c>
      <c r="AU148" s="236" t="s">
        <v>84</v>
      </c>
      <c r="AV148" s="12" t="s">
        <v>84</v>
      </c>
      <c r="AW148" s="12" t="s">
        <v>35</v>
      </c>
      <c r="AX148" s="12" t="s">
        <v>74</v>
      </c>
      <c r="AY148" s="236" t="s">
        <v>126</v>
      </c>
    </row>
    <row r="149" s="11" customFormat="1">
      <c r="B149" s="215"/>
      <c r="C149" s="216"/>
      <c r="D149" s="217" t="s">
        <v>136</v>
      </c>
      <c r="E149" s="218" t="s">
        <v>28</v>
      </c>
      <c r="F149" s="219" t="s">
        <v>414</v>
      </c>
      <c r="G149" s="216"/>
      <c r="H149" s="218" t="s">
        <v>28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136</v>
      </c>
      <c r="AU149" s="225" t="s">
        <v>84</v>
      </c>
      <c r="AV149" s="11" t="s">
        <v>82</v>
      </c>
      <c r="AW149" s="11" t="s">
        <v>35</v>
      </c>
      <c r="AX149" s="11" t="s">
        <v>74</v>
      </c>
      <c r="AY149" s="225" t="s">
        <v>126</v>
      </c>
    </row>
    <row r="150" s="11" customFormat="1">
      <c r="B150" s="215"/>
      <c r="C150" s="216"/>
      <c r="D150" s="217" t="s">
        <v>136</v>
      </c>
      <c r="E150" s="218" t="s">
        <v>28</v>
      </c>
      <c r="F150" s="219" t="s">
        <v>415</v>
      </c>
      <c r="G150" s="216"/>
      <c r="H150" s="218" t="s">
        <v>28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136</v>
      </c>
      <c r="AU150" s="225" t="s">
        <v>84</v>
      </c>
      <c r="AV150" s="11" t="s">
        <v>82</v>
      </c>
      <c r="AW150" s="11" t="s">
        <v>35</v>
      </c>
      <c r="AX150" s="11" t="s">
        <v>74</v>
      </c>
      <c r="AY150" s="225" t="s">
        <v>126</v>
      </c>
    </row>
    <row r="151" s="12" customFormat="1">
      <c r="B151" s="226"/>
      <c r="C151" s="227"/>
      <c r="D151" s="217" t="s">
        <v>136</v>
      </c>
      <c r="E151" s="228" t="s">
        <v>28</v>
      </c>
      <c r="F151" s="229" t="s">
        <v>416</v>
      </c>
      <c r="G151" s="227"/>
      <c r="H151" s="230">
        <v>-100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136</v>
      </c>
      <c r="AU151" s="236" t="s">
        <v>84</v>
      </c>
      <c r="AV151" s="12" t="s">
        <v>84</v>
      </c>
      <c r="AW151" s="12" t="s">
        <v>35</v>
      </c>
      <c r="AX151" s="12" t="s">
        <v>74</v>
      </c>
      <c r="AY151" s="236" t="s">
        <v>126</v>
      </c>
    </row>
    <row r="152" s="14" customFormat="1">
      <c r="B152" s="263"/>
      <c r="C152" s="264"/>
      <c r="D152" s="217" t="s">
        <v>136</v>
      </c>
      <c r="E152" s="265" t="s">
        <v>28</v>
      </c>
      <c r="F152" s="266" t="s">
        <v>417</v>
      </c>
      <c r="G152" s="264"/>
      <c r="H152" s="267">
        <v>1101.7000000000001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AT152" s="273" t="s">
        <v>136</v>
      </c>
      <c r="AU152" s="273" t="s">
        <v>84</v>
      </c>
      <c r="AV152" s="14" t="s">
        <v>156</v>
      </c>
      <c r="AW152" s="14" t="s">
        <v>35</v>
      </c>
      <c r="AX152" s="14" t="s">
        <v>74</v>
      </c>
      <c r="AY152" s="273" t="s">
        <v>126</v>
      </c>
    </row>
    <row r="153" s="11" customFormat="1">
      <c r="B153" s="215"/>
      <c r="C153" s="216"/>
      <c r="D153" s="217" t="s">
        <v>136</v>
      </c>
      <c r="E153" s="218" t="s">
        <v>28</v>
      </c>
      <c r="F153" s="219" t="s">
        <v>418</v>
      </c>
      <c r="G153" s="216"/>
      <c r="H153" s="218" t="s">
        <v>28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136</v>
      </c>
      <c r="AU153" s="225" t="s">
        <v>84</v>
      </c>
      <c r="AV153" s="11" t="s">
        <v>82</v>
      </c>
      <c r="AW153" s="11" t="s">
        <v>35</v>
      </c>
      <c r="AX153" s="11" t="s">
        <v>74</v>
      </c>
      <c r="AY153" s="225" t="s">
        <v>126</v>
      </c>
    </row>
    <row r="154" s="11" customFormat="1">
      <c r="B154" s="215"/>
      <c r="C154" s="216"/>
      <c r="D154" s="217" t="s">
        <v>136</v>
      </c>
      <c r="E154" s="218" t="s">
        <v>28</v>
      </c>
      <c r="F154" s="219" t="s">
        <v>419</v>
      </c>
      <c r="G154" s="216"/>
      <c r="H154" s="218" t="s">
        <v>28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136</v>
      </c>
      <c r="AU154" s="225" t="s">
        <v>84</v>
      </c>
      <c r="AV154" s="11" t="s">
        <v>82</v>
      </c>
      <c r="AW154" s="11" t="s">
        <v>35</v>
      </c>
      <c r="AX154" s="11" t="s">
        <v>74</v>
      </c>
      <c r="AY154" s="225" t="s">
        <v>126</v>
      </c>
    </row>
    <row r="155" s="12" customFormat="1">
      <c r="B155" s="226"/>
      <c r="C155" s="227"/>
      <c r="D155" s="217" t="s">
        <v>136</v>
      </c>
      <c r="E155" s="228" t="s">
        <v>28</v>
      </c>
      <c r="F155" s="229" t="s">
        <v>420</v>
      </c>
      <c r="G155" s="227"/>
      <c r="H155" s="230">
        <v>255.19999999999999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136</v>
      </c>
      <c r="AU155" s="236" t="s">
        <v>84</v>
      </c>
      <c r="AV155" s="12" t="s">
        <v>84</v>
      </c>
      <c r="AW155" s="12" t="s">
        <v>35</v>
      </c>
      <c r="AX155" s="12" t="s">
        <v>74</v>
      </c>
      <c r="AY155" s="236" t="s">
        <v>126</v>
      </c>
    </row>
    <row r="156" s="14" customFormat="1">
      <c r="B156" s="263"/>
      <c r="C156" s="264"/>
      <c r="D156" s="217" t="s">
        <v>136</v>
      </c>
      <c r="E156" s="265" t="s">
        <v>28</v>
      </c>
      <c r="F156" s="266" t="s">
        <v>421</v>
      </c>
      <c r="G156" s="264"/>
      <c r="H156" s="267">
        <v>255.19999999999999</v>
      </c>
      <c r="I156" s="268"/>
      <c r="J156" s="264"/>
      <c r="K156" s="264"/>
      <c r="L156" s="269"/>
      <c r="M156" s="270"/>
      <c r="N156" s="271"/>
      <c r="O156" s="271"/>
      <c r="P156" s="271"/>
      <c r="Q156" s="271"/>
      <c r="R156" s="271"/>
      <c r="S156" s="271"/>
      <c r="T156" s="272"/>
      <c r="AT156" s="273" t="s">
        <v>136</v>
      </c>
      <c r="AU156" s="273" t="s">
        <v>84</v>
      </c>
      <c r="AV156" s="14" t="s">
        <v>156</v>
      </c>
      <c r="AW156" s="14" t="s">
        <v>35</v>
      </c>
      <c r="AX156" s="14" t="s">
        <v>74</v>
      </c>
      <c r="AY156" s="273" t="s">
        <v>126</v>
      </c>
    </row>
    <row r="157" s="13" customFormat="1">
      <c r="B157" s="237"/>
      <c r="C157" s="238"/>
      <c r="D157" s="217" t="s">
        <v>136</v>
      </c>
      <c r="E157" s="239" t="s">
        <v>28</v>
      </c>
      <c r="F157" s="240" t="s">
        <v>146</v>
      </c>
      <c r="G157" s="238"/>
      <c r="H157" s="241">
        <v>1356.9000000000001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136</v>
      </c>
      <c r="AU157" s="247" t="s">
        <v>84</v>
      </c>
      <c r="AV157" s="13" t="s">
        <v>134</v>
      </c>
      <c r="AW157" s="13" t="s">
        <v>35</v>
      </c>
      <c r="AX157" s="13" t="s">
        <v>82</v>
      </c>
      <c r="AY157" s="247" t="s">
        <v>126</v>
      </c>
    </row>
    <row r="158" s="1" customFormat="1" ht="16.5" customHeight="1">
      <c r="B158" s="37"/>
      <c r="C158" s="203" t="s">
        <v>236</v>
      </c>
      <c r="D158" s="203" t="s">
        <v>129</v>
      </c>
      <c r="E158" s="204" t="s">
        <v>422</v>
      </c>
      <c r="F158" s="205" t="s">
        <v>423</v>
      </c>
      <c r="G158" s="206" t="s">
        <v>132</v>
      </c>
      <c r="H158" s="207">
        <v>1101.7000000000001</v>
      </c>
      <c r="I158" s="208"/>
      <c r="J158" s="209">
        <f>ROUND(I158*H158,2)</f>
        <v>0</v>
      </c>
      <c r="K158" s="205" t="s">
        <v>133</v>
      </c>
      <c r="L158" s="42"/>
      <c r="M158" s="210" t="s">
        <v>28</v>
      </c>
      <c r="N158" s="211" t="s">
        <v>45</v>
      </c>
      <c r="O158" s="78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16" t="s">
        <v>134</v>
      </c>
      <c r="AT158" s="16" t="s">
        <v>129</v>
      </c>
      <c r="AU158" s="16" t="s">
        <v>84</v>
      </c>
      <c r="AY158" s="16" t="s">
        <v>126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82</v>
      </c>
      <c r="BK158" s="214">
        <f>ROUND(I158*H158,2)</f>
        <v>0</v>
      </c>
      <c r="BL158" s="16" t="s">
        <v>134</v>
      </c>
      <c r="BM158" s="16" t="s">
        <v>424</v>
      </c>
    </row>
    <row r="159" s="11" customFormat="1">
      <c r="B159" s="215"/>
      <c r="C159" s="216"/>
      <c r="D159" s="217" t="s">
        <v>136</v>
      </c>
      <c r="E159" s="218" t="s">
        <v>28</v>
      </c>
      <c r="F159" s="219" t="s">
        <v>425</v>
      </c>
      <c r="G159" s="216"/>
      <c r="H159" s="218" t="s">
        <v>28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136</v>
      </c>
      <c r="AU159" s="225" t="s">
        <v>84</v>
      </c>
      <c r="AV159" s="11" t="s">
        <v>82</v>
      </c>
      <c r="AW159" s="11" t="s">
        <v>35</v>
      </c>
      <c r="AX159" s="11" t="s">
        <v>74</v>
      </c>
      <c r="AY159" s="225" t="s">
        <v>126</v>
      </c>
    </row>
    <row r="160" s="12" customFormat="1">
      <c r="B160" s="226"/>
      <c r="C160" s="227"/>
      <c r="D160" s="217" t="s">
        <v>136</v>
      </c>
      <c r="E160" s="228" t="s">
        <v>28</v>
      </c>
      <c r="F160" s="229" t="s">
        <v>426</v>
      </c>
      <c r="G160" s="227"/>
      <c r="H160" s="230">
        <v>1101.7000000000001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136</v>
      </c>
      <c r="AU160" s="236" t="s">
        <v>84</v>
      </c>
      <c r="AV160" s="12" t="s">
        <v>84</v>
      </c>
      <c r="AW160" s="12" t="s">
        <v>35</v>
      </c>
      <c r="AX160" s="12" t="s">
        <v>82</v>
      </c>
      <c r="AY160" s="236" t="s">
        <v>126</v>
      </c>
    </row>
    <row r="161" s="1" customFormat="1" ht="22.5" customHeight="1">
      <c r="B161" s="37"/>
      <c r="C161" s="203" t="s">
        <v>243</v>
      </c>
      <c r="D161" s="203" t="s">
        <v>129</v>
      </c>
      <c r="E161" s="204" t="s">
        <v>427</v>
      </c>
      <c r="F161" s="205" t="s">
        <v>428</v>
      </c>
      <c r="G161" s="206" t="s">
        <v>180</v>
      </c>
      <c r="H161" s="207">
        <v>1652.55</v>
      </c>
      <c r="I161" s="208"/>
      <c r="J161" s="209">
        <f>ROUND(I161*H161,2)</f>
        <v>0</v>
      </c>
      <c r="K161" s="205" t="s">
        <v>28</v>
      </c>
      <c r="L161" s="42"/>
      <c r="M161" s="210" t="s">
        <v>28</v>
      </c>
      <c r="N161" s="211" t="s">
        <v>45</v>
      </c>
      <c r="O161" s="78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16" t="s">
        <v>134</v>
      </c>
      <c r="AT161" s="16" t="s">
        <v>129</v>
      </c>
      <c r="AU161" s="16" t="s">
        <v>84</v>
      </c>
      <c r="AY161" s="16" t="s">
        <v>126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82</v>
      </c>
      <c r="BK161" s="214">
        <f>ROUND(I161*H161,2)</f>
        <v>0</v>
      </c>
      <c r="BL161" s="16" t="s">
        <v>134</v>
      </c>
      <c r="BM161" s="16" t="s">
        <v>429</v>
      </c>
    </row>
    <row r="162" s="12" customFormat="1">
      <c r="B162" s="226"/>
      <c r="C162" s="227"/>
      <c r="D162" s="217" t="s">
        <v>136</v>
      </c>
      <c r="E162" s="228" t="s">
        <v>28</v>
      </c>
      <c r="F162" s="229" t="s">
        <v>430</v>
      </c>
      <c r="G162" s="227"/>
      <c r="H162" s="230">
        <v>1652.55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136</v>
      </c>
      <c r="AU162" s="236" t="s">
        <v>84</v>
      </c>
      <c r="AV162" s="12" t="s">
        <v>84</v>
      </c>
      <c r="AW162" s="12" t="s">
        <v>35</v>
      </c>
      <c r="AX162" s="12" t="s">
        <v>82</v>
      </c>
      <c r="AY162" s="236" t="s">
        <v>126</v>
      </c>
    </row>
    <row r="163" s="1" customFormat="1" ht="22.5" customHeight="1">
      <c r="B163" s="37"/>
      <c r="C163" s="203" t="s">
        <v>8</v>
      </c>
      <c r="D163" s="203" t="s">
        <v>129</v>
      </c>
      <c r="E163" s="204" t="s">
        <v>431</v>
      </c>
      <c r="F163" s="205" t="s">
        <v>432</v>
      </c>
      <c r="G163" s="206" t="s">
        <v>132</v>
      </c>
      <c r="H163" s="207">
        <v>255.19999999999999</v>
      </c>
      <c r="I163" s="208"/>
      <c r="J163" s="209">
        <f>ROUND(I163*H163,2)</f>
        <v>0</v>
      </c>
      <c r="K163" s="205" t="s">
        <v>133</v>
      </c>
      <c r="L163" s="42"/>
      <c r="M163" s="210" t="s">
        <v>28</v>
      </c>
      <c r="N163" s="211" t="s">
        <v>45</v>
      </c>
      <c r="O163" s="78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6" t="s">
        <v>134</v>
      </c>
      <c r="AT163" s="16" t="s">
        <v>129</v>
      </c>
      <c r="AU163" s="16" t="s">
        <v>84</v>
      </c>
      <c r="AY163" s="16" t="s">
        <v>126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82</v>
      </c>
      <c r="BK163" s="214">
        <f>ROUND(I163*H163,2)</f>
        <v>0</v>
      </c>
      <c r="BL163" s="16" t="s">
        <v>134</v>
      </c>
      <c r="BM163" s="16" t="s">
        <v>433</v>
      </c>
    </row>
    <row r="164" s="11" customFormat="1">
      <c r="B164" s="215"/>
      <c r="C164" s="216"/>
      <c r="D164" s="217" t="s">
        <v>136</v>
      </c>
      <c r="E164" s="218" t="s">
        <v>28</v>
      </c>
      <c r="F164" s="219" t="s">
        <v>434</v>
      </c>
      <c r="G164" s="216"/>
      <c r="H164" s="218" t="s">
        <v>28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136</v>
      </c>
      <c r="AU164" s="225" t="s">
        <v>84</v>
      </c>
      <c r="AV164" s="11" t="s">
        <v>82</v>
      </c>
      <c r="AW164" s="11" t="s">
        <v>35</v>
      </c>
      <c r="AX164" s="11" t="s">
        <v>74</v>
      </c>
      <c r="AY164" s="225" t="s">
        <v>126</v>
      </c>
    </row>
    <row r="165" s="11" customFormat="1">
      <c r="B165" s="215"/>
      <c r="C165" s="216"/>
      <c r="D165" s="217" t="s">
        <v>136</v>
      </c>
      <c r="E165" s="218" t="s">
        <v>28</v>
      </c>
      <c r="F165" s="219" t="s">
        <v>435</v>
      </c>
      <c r="G165" s="216"/>
      <c r="H165" s="218" t="s">
        <v>28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136</v>
      </c>
      <c r="AU165" s="225" t="s">
        <v>84</v>
      </c>
      <c r="AV165" s="11" t="s">
        <v>82</v>
      </c>
      <c r="AW165" s="11" t="s">
        <v>35</v>
      </c>
      <c r="AX165" s="11" t="s">
        <v>74</v>
      </c>
      <c r="AY165" s="225" t="s">
        <v>126</v>
      </c>
    </row>
    <row r="166" s="12" customFormat="1">
      <c r="B166" s="226"/>
      <c r="C166" s="227"/>
      <c r="D166" s="217" t="s">
        <v>136</v>
      </c>
      <c r="E166" s="228" t="s">
        <v>28</v>
      </c>
      <c r="F166" s="229" t="s">
        <v>436</v>
      </c>
      <c r="G166" s="227"/>
      <c r="H166" s="230">
        <v>255.19999999999999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136</v>
      </c>
      <c r="AU166" s="236" t="s">
        <v>84</v>
      </c>
      <c r="AV166" s="12" t="s">
        <v>84</v>
      </c>
      <c r="AW166" s="12" t="s">
        <v>35</v>
      </c>
      <c r="AX166" s="12" t="s">
        <v>82</v>
      </c>
      <c r="AY166" s="236" t="s">
        <v>126</v>
      </c>
    </row>
    <row r="167" s="1" customFormat="1" ht="16.5" customHeight="1">
      <c r="B167" s="37"/>
      <c r="C167" s="248" t="s">
        <v>254</v>
      </c>
      <c r="D167" s="248" t="s">
        <v>257</v>
      </c>
      <c r="E167" s="249" t="s">
        <v>437</v>
      </c>
      <c r="F167" s="250" t="s">
        <v>438</v>
      </c>
      <c r="G167" s="251" t="s">
        <v>180</v>
      </c>
      <c r="H167" s="252">
        <v>382.80000000000001</v>
      </c>
      <c r="I167" s="253"/>
      <c r="J167" s="254">
        <f>ROUND(I167*H167,2)</f>
        <v>0</v>
      </c>
      <c r="K167" s="250" t="s">
        <v>28</v>
      </c>
      <c r="L167" s="255"/>
      <c r="M167" s="256" t="s">
        <v>28</v>
      </c>
      <c r="N167" s="257" t="s">
        <v>45</v>
      </c>
      <c r="O167" s="78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16" t="s">
        <v>198</v>
      </c>
      <c r="AT167" s="16" t="s">
        <v>257</v>
      </c>
      <c r="AU167" s="16" t="s">
        <v>84</v>
      </c>
      <c r="AY167" s="16" t="s">
        <v>126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82</v>
      </c>
      <c r="BK167" s="214">
        <f>ROUND(I167*H167,2)</f>
        <v>0</v>
      </c>
      <c r="BL167" s="16" t="s">
        <v>134</v>
      </c>
      <c r="BM167" s="16" t="s">
        <v>439</v>
      </c>
    </row>
    <row r="168" s="11" customFormat="1">
      <c r="B168" s="215"/>
      <c r="C168" s="216"/>
      <c r="D168" s="217" t="s">
        <v>136</v>
      </c>
      <c r="E168" s="218" t="s">
        <v>28</v>
      </c>
      <c r="F168" s="219" t="s">
        <v>415</v>
      </c>
      <c r="G168" s="216"/>
      <c r="H168" s="218" t="s">
        <v>28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136</v>
      </c>
      <c r="AU168" s="225" t="s">
        <v>84</v>
      </c>
      <c r="AV168" s="11" t="s">
        <v>82</v>
      </c>
      <c r="AW168" s="11" t="s">
        <v>35</v>
      </c>
      <c r="AX168" s="11" t="s">
        <v>74</v>
      </c>
      <c r="AY168" s="225" t="s">
        <v>126</v>
      </c>
    </row>
    <row r="169" s="12" customFormat="1">
      <c r="B169" s="226"/>
      <c r="C169" s="227"/>
      <c r="D169" s="217" t="s">
        <v>136</v>
      </c>
      <c r="E169" s="228" t="s">
        <v>28</v>
      </c>
      <c r="F169" s="229" t="s">
        <v>440</v>
      </c>
      <c r="G169" s="227"/>
      <c r="H169" s="230">
        <v>382.80000000000001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136</v>
      </c>
      <c r="AU169" s="236" t="s">
        <v>84</v>
      </c>
      <c r="AV169" s="12" t="s">
        <v>84</v>
      </c>
      <c r="AW169" s="12" t="s">
        <v>35</v>
      </c>
      <c r="AX169" s="12" t="s">
        <v>82</v>
      </c>
      <c r="AY169" s="236" t="s">
        <v>126</v>
      </c>
    </row>
    <row r="170" s="1" customFormat="1" ht="22.5" customHeight="1">
      <c r="B170" s="37"/>
      <c r="C170" s="203" t="s">
        <v>265</v>
      </c>
      <c r="D170" s="203" t="s">
        <v>129</v>
      </c>
      <c r="E170" s="204" t="s">
        <v>441</v>
      </c>
      <c r="F170" s="205" t="s">
        <v>442</v>
      </c>
      <c r="G170" s="206" t="s">
        <v>132</v>
      </c>
      <c r="H170" s="207">
        <v>100</v>
      </c>
      <c r="I170" s="208"/>
      <c r="J170" s="209">
        <f>ROUND(I170*H170,2)</f>
        <v>0</v>
      </c>
      <c r="K170" s="205" t="s">
        <v>133</v>
      </c>
      <c r="L170" s="42"/>
      <c r="M170" s="210" t="s">
        <v>28</v>
      </c>
      <c r="N170" s="211" t="s">
        <v>45</v>
      </c>
      <c r="O170" s="78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16" t="s">
        <v>134</v>
      </c>
      <c r="AT170" s="16" t="s">
        <v>129</v>
      </c>
      <c r="AU170" s="16" t="s">
        <v>84</v>
      </c>
      <c r="AY170" s="16" t="s">
        <v>126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82</v>
      </c>
      <c r="BK170" s="214">
        <f>ROUND(I170*H170,2)</f>
        <v>0</v>
      </c>
      <c r="BL170" s="16" t="s">
        <v>134</v>
      </c>
      <c r="BM170" s="16" t="s">
        <v>443</v>
      </c>
    </row>
    <row r="171" s="11" customFormat="1">
      <c r="B171" s="215"/>
      <c r="C171" s="216"/>
      <c r="D171" s="217" t="s">
        <v>136</v>
      </c>
      <c r="E171" s="218" t="s">
        <v>28</v>
      </c>
      <c r="F171" s="219" t="s">
        <v>444</v>
      </c>
      <c r="G171" s="216"/>
      <c r="H171" s="218" t="s">
        <v>28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136</v>
      </c>
      <c r="AU171" s="225" t="s">
        <v>84</v>
      </c>
      <c r="AV171" s="11" t="s">
        <v>82</v>
      </c>
      <c r="AW171" s="11" t="s">
        <v>35</v>
      </c>
      <c r="AX171" s="11" t="s">
        <v>74</v>
      </c>
      <c r="AY171" s="225" t="s">
        <v>126</v>
      </c>
    </row>
    <row r="172" s="11" customFormat="1">
      <c r="B172" s="215"/>
      <c r="C172" s="216"/>
      <c r="D172" s="217" t="s">
        <v>136</v>
      </c>
      <c r="E172" s="218" t="s">
        <v>28</v>
      </c>
      <c r="F172" s="219" t="s">
        <v>445</v>
      </c>
      <c r="G172" s="216"/>
      <c r="H172" s="218" t="s">
        <v>28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136</v>
      </c>
      <c r="AU172" s="225" t="s">
        <v>84</v>
      </c>
      <c r="AV172" s="11" t="s">
        <v>82</v>
      </c>
      <c r="AW172" s="11" t="s">
        <v>35</v>
      </c>
      <c r="AX172" s="11" t="s">
        <v>74</v>
      </c>
      <c r="AY172" s="225" t="s">
        <v>126</v>
      </c>
    </row>
    <row r="173" s="12" customFormat="1">
      <c r="B173" s="226"/>
      <c r="C173" s="227"/>
      <c r="D173" s="217" t="s">
        <v>136</v>
      </c>
      <c r="E173" s="228" t="s">
        <v>28</v>
      </c>
      <c r="F173" s="229" t="s">
        <v>446</v>
      </c>
      <c r="G173" s="227"/>
      <c r="H173" s="230">
        <v>150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136</v>
      </c>
      <c r="AU173" s="236" t="s">
        <v>84</v>
      </c>
      <c r="AV173" s="12" t="s">
        <v>84</v>
      </c>
      <c r="AW173" s="12" t="s">
        <v>35</v>
      </c>
      <c r="AX173" s="12" t="s">
        <v>74</v>
      </c>
      <c r="AY173" s="236" t="s">
        <v>126</v>
      </c>
    </row>
    <row r="174" s="11" customFormat="1">
      <c r="B174" s="215"/>
      <c r="C174" s="216"/>
      <c r="D174" s="217" t="s">
        <v>136</v>
      </c>
      <c r="E174" s="218" t="s">
        <v>28</v>
      </c>
      <c r="F174" s="219" t="s">
        <v>447</v>
      </c>
      <c r="G174" s="216"/>
      <c r="H174" s="218" t="s">
        <v>28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136</v>
      </c>
      <c r="AU174" s="225" t="s">
        <v>84</v>
      </c>
      <c r="AV174" s="11" t="s">
        <v>82</v>
      </c>
      <c r="AW174" s="11" t="s">
        <v>35</v>
      </c>
      <c r="AX174" s="11" t="s">
        <v>74</v>
      </c>
      <c r="AY174" s="225" t="s">
        <v>126</v>
      </c>
    </row>
    <row r="175" s="12" customFormat="1">
      <c r="B175" s="226"/>
      <c r="C175" s="227"/>
      <c r="D175" s="217" t="s">
        <v>136</v>
      </c>
      <c r="E175" s="228" t="s">
        <v>28</v>
      </c>
      <c r="F175" s="229" t="s">
        <v>448</v>
      </c>
      <c r="G175" s="227"/>
      <c r="H175" s="230">
        <v>-10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136</v>
      </c>
      <c r="AU175" s="236" t="s">
        <v>84</v>
      </c>
      <c r="AV175" s="12" t="s">
        <v>84</v>
      </c>
      <c r="AW175" s="12" t="s">
        <v>35</v>
      </c>
      <c r="AX175" s="12" t="s">
        <v>74</v>
      </c>
      <c r="AY175" s="236" t="s">
        <v>126</v>
      </c>
    </row>
    <row r="176" s="11" customFormat="1">
      <c r="B176" s="215"/>
      <c r="C176" s="216"/>
      <c r="D176" s="217" t="s">
        <v>136</v>
      </c>
      <c r="E176" s="218" t="s">
        <v>28</v>
      </c>
      <c r="F176" s="219" t="s">
        <v>449</v>
      </c>
      <c r="G176" s="216"/>
      <c r="H176" s="218" t="s">
        <v>28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136</v>
      </c>
      <c r="AU176" s="225" t="s">
        <v>84</v>
      </c>
      <c r="AV176" s="11" t="s">
        <v>82</v>
      </c>
      <c r="AW176" s="11" t="s">
        <v>35</v>
      </c>
      <c r="AX176" s="11" t="s">
        <v>74</v>
      </c>
      <c r="AY176" s="225" t="s">
        <v>126</v>
      </c>
    </row>
    <row r="177" s="11" customFormat="1">
      <c r="B177" s="215"/>
      <c r="C177" s="216"/>
      <c r="D177" s="217" t="s">
        <v>136</v>
      </c>
      <c r="E177" s="218" t="s">
        <v>28</v>
      </c>
      <c r="F177" s="219" t="s">
        <v>450</v>
      </c>
      <c r="G177" s="216"/>
      <c r="H177" s="218" t="s">
        <v>28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136</v>
      </c>
      <c r="AU177" s="225" t="s">
        <v>84</v>
      </c>
      <c r="AV177" s="11" t="s">
        <v>82</v>
      </c>
      <c r="AW177" s="11" t="s">
        <v>35</v>
      </c>
      <c r="AX177" s="11" t="s">
        <v>74</v>
      </c>
      <c r="AY177" s="225" t="s">
        <v>126</v>
      </c>
    </row>
    <row r="178" s="12" customFormat="1">
      <c r="B178" s="226"/>
      <c r="C178" s="227"/>
      <c r="D178" s="217" t="s">
        <v>136</v>
      </c>
      <c r="E178" s="228" t="s">
        <v>28</v>
      </c>
      <c r="F178" s="229" t="s">
        <v>451</v>
      </c>
      <c r="G178" s="227"/>
      <c r="H178" s="230">
        <v>-40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136</v>
      </c>
      <c r="AU178" s="236" t="s">
        <v>84</v>
      </c>
      <c r="AV178" s="12" t="s">
        <v>84</v>
      </c>
      <c r="AW178" s="12" t="s">
        <v>35</v>
      </c>
      <c r="AX178" s="12" t="s">
        <v>74</v>
      </c>
      <c r="AY178" s="236" t="s">
        <v>126</v>
      </c>
    </row>
    <row r="179" s="13" customFormat="1">
      <c r="B179" s="237"/>
      <c r="C179" s="238"/>
      <c r="D179" s="217" t="s">
        <v>136</v>
      </c>
      <c r="E179" s="239" t="s">
        <v>28</v>
      </c>
      <c r="F179" s="240" t="s">
        <v>146</v>
      </c>
      <c r="G179" s="238"/>
      <c r="H179" s="241">
        <v>100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136</v>
      </c>
      <c r="AU179" s="247" t="s">
        <v>84</v>
      </c>
      <c r="AV179" s="13" t="s">
        <v>134</v>
      </c>
      <c r="AW179" s="13" t="s">
        <v>35</v>
      </c>
      <c r="AX179" s="13" t="s">
        <v>82</v>
      </c>
      <c r="AY179" s="247" t="s">
        <v>126</v>
      </c>
    </row>
    <row r="180" s="1" customFormat="1" ht="22.5" customHeight="1">
      <c r="B180" s="37"/>
      <c r="C180" s="203" t="s">
        <v>269</v>
      </c>
      <c r="D180" s="203" t="s">
        <v>129</v>
      </c>
      <c r="E180" s="204" t="s">
        <v>452</v>
      </c>
      <c r="F180" s="205" t="s">
        <v>453</v>
      </c>
      <c r="G180" s="206" t="s">
        <v>132</v>
      </c>
      <c r="H180" s="207">
        <v>40</v>
      </c>
      <c r="I180" s="208"/>
      <c r="J180" s="209">
        <f>ROUND(I180*H180,2)</f>
        <v>0</v>
      </c>
      <c r="K180" s="205" t="s">
        <v>133</v>
      </c>
      <c r="L180" s="42"/>
      <c r="M180" s="210" t="s">
        <v>28</v>
      </c>
      <c r="N180" s="211" t="s">
        <v>45</v>
      </c>
      <c r="O180" s="78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AR180" s="16" t="s">
        <v>134</v>
      </c>
      <c r="AT180" s="16" t="s">
        <v>129</v>
      </c>
      <c r="AU180" s="16" t="s">
        <v>84</v>
      </c>
      <c r="AY180" s="16" t="s">
        <v>126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82</v>
      </c>
      <c r="BK180" s="214">
        <f>ROUND(I180*H180,2)</f>
        <v>0</v>
      </c>
      <c r="BL180" s="16" t="s">
        <v>134</v>
      </c>
      <c r="BM180" s="16" t="s">
        <v>454</v>
      </c>
    </row>
    <row r="181" s="11" customFormat="1">
      <c r="B181" s="215"/>
      <c r="C181" s="216"/>
      <c r="D181" s="217" t="s">
        <v>136</v>
      </c>
      <c r="E181" s="218" t="s">
        <v>28</v>
      </c>
      <c r="F181" s="219" t="s">
        <v>455</v>
      </c>
      <c r="G181" s="216"/>
      <c r="H181" s="218" t="s">
        <v>28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136</v>
      </c>
      <c r="AU181" s="225" t="s">
        <v>84</v>
      </c>
      <c r="AV181" s="11" t="s">
        <v>82</v>
      </c>
      <c r="AW181" s="11" t="s">
        <v>35</v>
      </c>
      <c r="AX181" s="11" t="s">
        <v>74</v>
      </c>
      <c r="AY181" s="225" t="s">
        <v>126</v>
      </c>
    </row>
    <row r="182" s="11" customFormat="1">
      <c r="B182" s="215"/>
      <c r="C182" s="216"/>
      <c r="D182" s="217" t="s">
        <v>136</v>
      </c>
      <c r="E182" s="218" t="s">
        <v>28</v>
      </c>
      <c r="F182" s="219" t="s">
        <v>456</v>
      </c>
      <c r="G182" s="216"/>
      <c r="H182" s="218" t="s">
        <v>28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136</v>
      </c>
      <c r="AU182" s="225" t="s">
        <v>84</v>
      </c>
      <c r="AV182" s="11" t="s">
        <v>82</v>
      </c>
      <c r="AW182" s="11" t="s">
        <v>35</v>
      </c>
      <c r="AX182" s="11" t="s">
        <v>74</v>
      </c>
      <c r="AY182" s="225" t="s">
        <v>126</v>
      </c>
    </row>
    <row r="183" s="12" customFormat="1">
      <c r="B183" s="226"/>
      <c r="C183" s="227"/>
      <c r="D183" s="217" t="s">
        <v>136</v>
      </c>
      <c r="E183" s="228" t="s">
        <v>28</v>
      </c>
      <c r="F183" s="229" t="s">
        <v>457</v>
      </c>
      <c r="G183" s="227"/>
      <c r="H183" s="230">
        <v>40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136</v>
      </c>
      <c r="AU183" s="236" t="s">
        <v>84</v>
      </c>
      <c r="AV183" s="12" t="s">
        <v>84</v>
      </c>
      <c r="AW183" s="12" t="s">
        <v>35</v>
      </c>
      <c r="AX183" s="12" t="s">
        <v>82</v>
      </c>
      <c r="AY183" s="236" t="s">
        <v>126</v>
      </c>
    </row>
    <row r="184" s="1" customFormat="1" ht="16.5" customHeight="1">
      <c r="B184" s="37"/>
      <c r="C184" s="248" t="s">
        <v>275</v>
      </c>
      <c r="D184" s="248" t="s">
        <v>257</v>
      </c>
      <c r="E184" s="249" t="s">
        <v>458</v>
      </c>
      <c r="F184" s="250" t="s">
        <v>459</v>
      </c>
      <c r="G184" s="251" t="s">
        <v>180</v>
      </c>
      <c r="H184" s="252">
        <v>80</v>
      </c>
      <c r="I184" s="253"/>
      <c r="J184" s="254">
        <f>ROUND(I184*H184,2)</f>
        <v>0</v>
      </c>
      <c r="K184" s="250" t="s">
        <v>133</v>
      </c>
      <c r="L184" s="255"/>
      <c r="M184" s="256" t="s">
        <v>28</v>
      </c>
      <c r="N184" s="257" t="s">
        <v>45</v>
      </c>
      <c r="O184" s="78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AR184" s="16" t="s">
        <v>198</v>
      </c>
      <c r="AT184" s="16" t="s">
        <v>257</v>
      </c>
      <c r="AU184" s="16" t="s">
        <v>84</v>
      </c>
      <c r="AY184" s="16" t="s">
        <v>126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82</v>
      </c>
      <c r="BK184" s="214">
        <f>ROUND(I184*H184,2)</f>
        <v>0</v>
      </c>
      <c r="BL184" s="16" t="s">
        <v>134</v>
      </c>
      <c r="BM184" s="16" t="s">
        <v>460</v>
      </c>
    </row>
    <row r="185" s="11" customFormat="1">
      <c r="B185" s="215"/>
      <c r="C185" s="216"/>
      <c r="D185" s="217" t="s">
        <v>136</v>
      </c>
      <c r="E185" s="218" t="s">
        <v>28</v>
      </c>
      <c r="F185" s="219" t="s">
        <v>461</v>
      </c>
      <c r="G185" s="216"/>
      <c r="H185" s="218" t="s">
        <v>28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136</v>
      </c>
      <c r="AU185" s="225" t="s">
        <v>84</v>
      </c>
      <c r="AV185" s="11" t="s">
        <v>82</v>
      </c>
      <c r="AW185" s="11" t="s">
        <v>35</v>
      </c>
      <c r="AX185" s="11" t="s">
        <v>74</v>
      </c>
      <c r="AY185" s="225" t="s">
        <v>126</v>
      </c>
    </row>
    <row r="186" s="11" customFormat="1">
      <c r="B186" s="215"/>
      <c r="C186" s="216"/>
      <c r="D186" s="217" t="s">
        <v>136</v>
      </c>
      <c r="E186" s="218" t="s">
        <v>28</v>
      </c>
      <c r="F186" s="219" t="s">
        <v>462</v>
      </c>
      <c r="G186" s="216"/>
      <c r="H186" s="218" t="s">
        <v>28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136</v>
      </c>
      <c r="AU186" s="225" t="s">
        <v>84</v>
      </c>
      <c r="AV186" s="11" t="s">
        <v>82</v>
      </c>
      <c r="AW186" s="11" t="s">
        <v>35</v>
      </c>
      <c r="AX186" s="11" t="s">
        <v>74</v>
      </c>
      <c r="AY186" s="225" t="s">
        <v>126</v>
      </c>
    </row>
    <row r="187" s="12" customFormat="1">
      <c r="B187" s="226"/>
      <c r="C187" s="227"/>
      <c r="D187" s="217" t="s">
        <v>136</v>
      </c>
      <c r="E187" s="228" t="s">
        <v>28</v>
      </c>
      <c r="F187" s="229" t="s">
        <v>463</v>
      </c>
      <c r="G187" s="227"/>
      <c r="H187" s="230">
        <v>80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136</v>
      </c>
      <c r="AU187" s="236" t="s">
        <v>84</v>
      </c>
      <c r="AV187" s="12" t="s">
        <v>84</v>
      </c>
      <c r="AW187" s="12" t="s">
        <v>35</v>
      </c>
      <c r="AX187" s="12" t="s">
        <v>82</v>
      </c>
      <c r="AY187" s="236" t="s">
        <v>126</v>
      </c>
    </row>
    <row r="188" s="1" customFormat="1" ht="16.5" customHeight="1">
      <c r="B188" s="37"/>
      <c r="C188" s="203" t="s">
        <v>281</v>
      </c>
      <c r="D188" s="203" t="s">
        <v>129</v>
      </c>
      <c r="E188" s="204" t="s">
        <v>464</v>
      </c>
      <c r="F188" s="205" t="s">
        <v>465</v>
      </c>
      <c r="G188" s="206" t="s">
        <v>149</v>
      </c>
      <c r="H188" s="207">
        <v>1276</v>
      </c>
      <c r="I188" s="208"/>
      <c r="J188" s="209">
        <f>ROUND(I188*H188,2)</f>
        <v>0</v>
      </c>
      <c r="K188" s="205" t="s">
        <v>133</v>
      </c>
      <c r="L188" s="42"/>
      <c r="M188" s="210" t="s">
        <v>28</v>
      </c>
      <c r="N188" s="211" t="s">
        <v>45</v>
      </c>
      <c r="O188" s="78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AR188" s="16" t="s">
        <v>134</v>
      </c>
      <c r="AT188" s="16" t="s">
        <v>129</v>
      </c>
      <c r="AU188" s="16" t="s">
        <v>84</v>
      </c>
      <c r="AY188" s="16" t="s">
        <v>126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82</v>
      </c>
      <c r="BK188" s="214">
        <f>ROUND(I188*H188,2)</f>
        <v>0</v>
      </c>
      <c r="BL188" s="16" t="s">
        <v>134</v>
      </c>
      <c r="BM188" s="16" t="s">
        <v>466</v>
      </c>
    </row>
    <row r="189" s="11" customFormat="1">
      <c r="B189" s="215"/>
      <c r="C189" s="216"/>
      <c r="D189" s="217" t="s">
        <v>136</v>
      </c>
      <c r="E189" s="218" t="s">
        <v>28</v>
      </c>
      <c r="F189" s="219" t="s">
        <v>467</v>
      </c>
      <c r="G189" s="216"/>
      <c r="H189" s="218" t="s">
        <v>28</v>
      </c>
      <c r="I189" s="220"/>
      <c r="J189" s="216"/>
      <c r="K189" s="216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136</v>
      </c>
      <c r="AU189" s="225" t="s">
        <v>84</v>
      </c>
      <c r="AV189" s="11" t="s">
        <v>82</v>
      </c>
      <c r="AW189" s="11" t="s">
        <v>35</v>
      </c>
      <c r="AX189" s="11" t="s">
        <v>74</v>
      </c>
      <c r="AY189" s="225" t="s">
        <v>126</v>
      </c>
    </row>
    <row r="190" s="11" customFormat="1">
      <c r="B190" s="215"/>
      <c r="C190" s="216"/>
      <c r="D190" s="217" t="s">
        <v>136</v>
      </c>
      <c r="E190" s="218" t="s">
        <v>28</v>
      </c>
      <c r="F190" s="219" t="s">
        <v>349</v>
      </c>
      <c r="G190" s="216"/>
      <c r="H190" s="218" t="s">
        <v>28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136</v>
      </c>
      <c r="AU190" s="225" t="s">
        <v>84</v>
      </c>
      <c r="AV190" s="11" t="s">
        <v>82</v>
      </c>
      <c r="AW190" s="11" t="s">
        <v>35</v>
      </c>
      <c r="AX190" s="11" t="s">
        <v>74</v>
      </c>
      <c r="AY190" s="225" t="s">
        <v>126</v>
      </c>
    </row>
    <row r="191" s="12" customFormat="1">
      <c r="B191" s="226"/>
      <c r="C191" s="227"/>
      <c r="D191" s="217" t="s">
        <v>136</v>
      </c>
      <c r="E191" s="228" t="s">
        <v>28</v>
      </c>
      <c r="F191" s="229" t="s">
        <v>468</v>
      </c>
      <c r="G191" s="227"/>
      <c r="H191" s="230">
        <v>1340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136</v>
      </c>
      <c r="AU191" s="236" t="s">
        <v>84</v>
      </c>
      <c r="AV191" s="12" t="s">
        <v>84</v>
      </c>
      <c r="AW191" s="12" t="s">
        <v>35</v>
      </c>
      <c r="AX191" s="12" t="s">
        <v>74</v>
      </c>
      <c r="AY191" s="236" t="s">
        <v>126</v>
      </c>
    </row>
    <row r="192" s="11" customFormat="1">
      <c r="B192" s="215"/>
      <c r="C192" s="216"/>
      <c r="D192" s="217" t="s">
        <v>136</v>
      </c>
      <c r="E192" s="218" t="s">
        <v>28</v>
      </c>
      <c r="F192" s="219" t="s">
        <v>469</v>
      </c>
      <c r="G192" s="216"/>
      <c r="H192" s="218" t="s">
        <v>28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136</v>
      </c>
      <c r="AU192" s="225" t="s">
        <v>84</v>
      </c>
      <c r="AV192" s="11" t="s">
        <v>82</v>
      </c>
      <c r="AW192" s="11" t="s">
        <v>35</v>
      </c>
      <c r="AX192" s="11" t="s">
        <v>74</v>
      </c>
      <c r="AY192" s="225" t="s">
        <v>126</v>
      </c>
    </row>
    <row r="193" s="12" customFormat="1">
      <c r="B193" s="226"/>
      <c r="C193" s="227"/>
      <c r="D193" s="217" t="s">
        <v>136</v>
      </c>
      <c r="E193" s="228" t="s">
        <v>28</v>
      </c>
      <c r="F193" s="229" t="s">
        <v>470</v>
      </c>
      <c r="G193" s="227"/>
      <c r="H193" s="230">
        <v>-64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136</v>
      </c>
      <c r="AU193" s="236" t="s">
        <v>84</v>
      </c>
      <c r="AV193" s="12" t="s">
        <v>84</v>
      </c>
      <c r="AW193" s="12" t="s">
        <v>35</v>
      </c>
      <c r="AX193" s="12" t="s">
        <v>74</v>
      </c>
      <c r="AY193" s="236" t="s">
        <v>126</v>
      </c>
    </row>
    <row r="194" s="13" customFormat="1">
      <c r="B194" s="237"/>
      <c r="C194" s="238"/>
      <c r="D194" s="217" t="s">
        <v>136</v>
      </c>
      <c r="E194" s="239" t="s">
        <v>28</v>
      </c>
      <c r="F194" s="240" t="s">
        <v>146</v>
      </c>
      <c r="G194" s="238"/>
      <c r="H194" s="241">
        <v>1276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136</v>
      </c>
      <c r="AU194" s="247" t="s">
        <v>84</v>
      </c>
      <c r="AV194" s="13" t="s">
        <v>134</v>
      </c>
      <c r="AW194" s="13" t="s">
        <v>35</v>
      </c>
      <c r="AX194" s="13" t="s">
        <v>82</v>
      </c>
      <c r="AY194" s="247" t="s">
        <v>126</v>
      </c>
    </row>
    <row r="195" s="1" customFormat="1" ht="16.5" customHeight="1">
      <c r="B195" s="37"/>
      <c r="C195" s="248" t="s">
        <v>7</v>
      </c>
      <c r="D195" s="248" t="s">
        <v>257</v>
      </c>
      <c r="E195" s="249" t="s">
        <v>471</v>
      </c>
      <c r="F195" s="250" t="s">
        <v>472</v>
      </c>
      <c r="G195" s="251" t="s">
        <v>180</v>
      </c>
      <c r="H195" s="252">
        <v>193.31399999999999</v>
      </c>
      <c r="I195" s="253"/>
      <c r="J195" s="254">
        <f>ROUND(I195*H195,2)</f>
        <v>0</v>
      </c>
      <c r="K195" s="250" t="s">
        <v>133</v>
      </c>
      <c r="L195" s="255"/>
      <c r="M195" s="256" t="s">
        <v>28</v>
      </c>
      <c r="N195" s="257" t="s">
        <v>45</v>
      </c>
      <c r="O195" s="78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16" t="s">
        <v>198</v>
      </c>
      <c r="AT195" s="16" t="s">
        <v>257</v>
      </c>
      <c r="AU195" s="16" t="s">
        <v>84</v>
      </c>
      <c r="AY195" s="16" t="s">
        <v>126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82</v>
      </c>
      <c r="BK195" s="214">
        <f>ROUND(I195*H195,2)</f>
        <v>0</v>
      </c>
      <c r="BL195" s="16" t="s">
        <v>134</v>
      </c>
      <c r="BM195" s="16" t="s">
        <v>473</v>
      </c>
    </row>
    <row r="196" s="11" customFormat="1">
      <c r="B196" s="215"/>
      <c r="C196" s="216"/>
      <c r="D196" s="217" t="s">
        <v>136</v>
      </c>
      <c r="E196" s="218" t="s">
        <v>28</v>
      </c>
      <c r="F196" s="219" t="s">
        <v>474</v>
      </c>
      <c r="G196" s="216"/>
      <c r="H196" s="218" t="s">
        <v>28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136</v>
      </c>
      <c r="AU196" s="225" t="s">
        <v>84</v>
      </c>
      <c r="AV196" s="11" t="s">
        <v>82</v>
      </c>
      <c r="AW196" s="11" t="s">
        <v>35</v>
      </c>
      <c r="AX196" s="11" t="s">
        <v>74</v>
      </c>
      <c r="AY196" s="225" t="s">
        <v>126</v>
      </c>
    </row>
    <row r="197" s="11" customFormat="1">
      <c r="B197" s="215"/>
      <c r="C197" s="216"/>
      <c r="D197" s="217" t="s">
        <v>136</v>
      </c>
      <c r="E197" s="218" t="s">
        <v>28</v>
      </c>
      <c r="F197" s="219" t="s">
        <v>475</v>
      </c>
      <c r="G197" s="216"/>
      <c r="H197" s="218" t="s">
        <v>28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136</v>
      </c>
      <c r="AU197" s="225" t="s">
        <v>84</v>
      </c>
      <c r="AV197" s="11" t="s">
        <v>82</v>
      </c>
      <c r="AW197" s="11" t="s">
        <v>35</v>
      </c>
      <c r="AX197" s="11" t="s">
        <v>74</v>
      </c>
      <c r="AY197" s="225" t="s">
        <v>126</v>
      </c>
    </row>
    <row r="198" s="12" customFormat="1">
      <c r="B198" s="226"/>
      <c r="C198" s="227"/>
      <c r="D198" s="217" t="s">
        <v>136</v>
      </c>
      <c r="E198" s="228" t="s">
        <v>28</v>
      </c>
      <c r="F198" s="229" t="s">
        <v>476</v>
      </c>
      <c r="G198" s="227"/>
      <c r="H198" s="230">
        <v>193.31399999999999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136</v>
      </c>
      <c r="AU198" s="236" t="s">
        <v>84</v>
      </c>
      <c r="AV198" s="12" t="s">
        <v>84</v>
      </c>
      <c r="AW198" s="12" t="s">
        <v>35</v>
      </c>
      <c r="AX198" s="12" t="s">
        <v>82</v>
      </c>
      <c r="AY198" s="236" t="s">
        <v>126</v>
      </c>
    </row>
    <row r="199" s="1" customFormat="1" ht="16.5" customHeight="1">
      <c r="B199" s="37"/>
      <c r="C199" s="203" t="s">
        <v>292</v>
      </c>
      <c r="D199" s="203" t="s">
        <v>129</v>
      </c>
      <c r="E199" s="204" t="s">
        <v>477</v>
      </c>
      <c r="F199" s="205" t="s">
        <v>478</v>
      </c>
      <c r="G199" s="206" t="s">
        <v>149</v>
      </c>
      <c r="H199" s="207">
        <v>1340</v>
      </c>
      <c r="I199" s="208"/>
      <c r="J199" s="209">
        <f>ROUND(I199*H199,2)</f>
        <v>0</v>
      </c>
      <c r="K199" s="205" t="s">
        <v>133</v>
      </c>
      <c r="L199" s="42"/>
      <c r="M199" s="210" t="s">
        <v>28</v>
      </c>
      <c r="N199" s="211" t="s">
        <v>45</v>
      </c>
      <c r="O199" s="78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16" t="s">
        <v>134</v>
      </c>
      <c r="AT199" s="16" t="s">
        <v>129</v>
      </c>
      <c r="AU199" s="16" t="s">
        <v>84</v>
      </c>
      <c r="AY199" s="16" t="s">
        <v>126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82</v>
      </c>
      <c r="BK199" s="214">
        <f>ROUND(I199*H199,2)</f>
        <v>0</v>
      </c>
      <c r="BL199" s="16" t="s">
        <v>134</v>
      </c>
      <c r="BM199" s="16" t="s">
        <v>479</v>
      </c>
    </row>
    <row r="200" s="11" customFormat="1">
      <c r="B200" s="215"/>
      <c r="C200" s="216"/>
      <c r="D200" s="217" t="s">
        <v>136</v>
      </c>
      <c r="E200" s="218" t="s">
        <v>28</v>
      </c>
      <c r="F200" s="219" t="s">
        <v>467</v>
      </c>
      <c r="G200" s="216"/>
      <c r="H200" s="218" t="s">
        <v>28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136</v>
      </c>
      <c r="AU200" s="225" t="s">
        <v>84</v>
      </c>
      <c r="AV200" s="11" t="s">
        <v>82</v>
      </c>
      <c r="AW200" s="11" t="s">
        <v>35</v>
      </c>
      <c r="AX200" s="11" t="s">
        <v>74</v>
      </c>
      <c r="AY200" s="225" t="s">
        <v>126</v>
      </c>
    </row>
    <row r="201" s="12" customFormat="1">
      <c r="B201" s="226"/>
      <c r="C201" s="227"/>
      <c r="D201" s="217" t="s">
        <v>136</v>
      </c>
      <c r="E201" s="228" t="s">
        <v>28</v>
      </c>
      <c r="F201" s="229" t="s">
        <v>468</v>
      </c>
      <c r="G201" s="227"/>
      <c r="H201" s="230">
        <v>1340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136</v>
      </c>
      <c r="AU201" s="236" t="s">
        <v>84</v>
      </c>
      <c r="AV201" s="12" t="s">
        <v>84</v>
      </c>
      <c r="AW201" s="12" t="s">
        <v>35</v>
      </c>
      <c r="AX201" s="12" t="s">
        <v>82</v>
      </c>
      <c r="AY201" s="236" t="s">
        <v>126</v>
      </c>
    </row>
    <row r="202" s="1" customFormat="1" ht="16.5" customHeight="1">
      <c r="B202" s="37"/>
      <c r="C202" s="203" t="s">
        <v>301</v>
      </c>
      <c r="D202" s="203" t="s">
        <v>129</v>
      </c>
      <c r="E202" s="204" t="s">
        <v>480</v>
      </c>
      <c r="F202" s="205" t="s">
        <v>481</v>
      </c>
      <c r="G202" s="206" t="s">
        <v>149</v>
      </c>
      <c r="H202" s="207">
        <v>1430</v>
      </c>
      <c r="I202" s="208"/>
      <c r="J202" s="209">
        <f>ROUND(I202*H202,2)</f>
        <v>0</v>
      </c>
      <c r="K202" s="205" t="s">
        <v>133</v>
      </c>
      <c r="L202" s="42"/>
      <c r="M202" s="210" t="s">
        <v>28</v>
      </c>
      <c r="N202" s="211" t="s">
        <v>45</v>
      </c>
      <c r="O202" s="78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AR202" s="16" t="s">
        <v>134</v>
      </c>
      <c r="AT202" s="16" t="s">
        <v>129</v>
      </c>
      <c r="AU202" s="16" t="s">
        <v>84</v>
      </c>
      <c r="AY202" s="16" t="s">
        <v>126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82</v>
      </c>
      <c r="BK202" s="214">
        <f>ROUND(I202*H202,2)</f>
        <v>0</v>
      </c>
      <c r="BL202" s="16" t="s">
        <v>134</v>
      </c>
      <c r="BM202" s="16" t="s">
        <v>482</v>
      </c>
    </row>
    <row r="203" s="11" customFormat="1">
      <c r="B203" s="215"/>
      <c r="C203" s="216"/>
      <c r="D203" s="217" t="s">
        <v>136</v>
      </c>
      <c r="E203" s="218" t="s">
        <v>28</v>
      </c>
      <c r="F203" s="219" t="s">
        <v>483</v>
      </c>
      <c r="G203" s="216"/>
      <c r="H203" s="218" t="s">
        <v>28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136</v>
      </c>
      <c r="AU203" s="225" t="s">
        <v>84</v>
      </c>
      <c r="AV203" s="11" t="s">
        <v>82</v>
      </c>
      <c r="AW203" s="11" t="s">
        <v>35</v>
      </c>
      <c r="AX203" s="11" t="s">
        <v>74</v>
      </c>
      <c r="AY203" s="225" t="s">
        <v>126</v>
      </c>
    </row>
    <row r="204" s="11" customFormat="1">
      <c r="B204" s="215"/>
      <c r="C204" s="216"/>
      <c r="D204" s="217" t="s">
        <v>136</v>
      </c>
      <c r="E204" s="218" t="s">
        <v>28</v>
      </c>
      <c r="F204" s="219" t="s">
        <v>484</v>
      </c>
      <c r="G204" s="216"/>
      <c r="H204" s="218" t="s">
        <v>28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136</v>
      </c>
      <c r="AU204" s="225" t="s">
        <v>84</v>
      </c>
      <c r="AV204" s="11" t="s">
        <v>82</v>
      </c>
      <c r="AW204" s="11" t="s">
        <v>35</v>
      </c>
      <c r="AX204" s="11" t="s">
        <v>74</v>
      </c>
      <c r="AY204" s="225" t="s">
        <v>126</v>
      </c>
    </row>
    <row r="205" s="12" customFormat="1">
      <c r="B205" s="226"/>
      <c r="C205" s="227"/>
      <c r="D205" s="217" t="s">
        <v>136</v>
      </c>
      <c r="E205" s="228" t="s">
        <v>28</v>
      </c>
      <c r="F205" s="229" t="s">
        <v>485</v>
      </c>
      <c r="G205" s="227"/>
      <c r="H205" s="230">
        <v>890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136</v>
      </c>
      <c r="AU205" s="236" t="s">
        <v>84</v>
      </c>
      <c r="AV205" s="12" t="s">
        <v>84</v>
      </c>
      <c r="AW205" s="12" t="s">
        <v>35</v>
      </c>
      <c r="AX205" s="12" t="s">
        <v>74</v>
      </c>
      <c r="AY205" s="236" t="s">
        <v>126</v>
      </c>
    </row>
    <row r="206" s="11" customFormat="1">
      <c r="B206" s="215"/>
      <c r="C206" s="216"/>
      <c r="D206" s="217" t="s">
        <v>136</v>
      </c>
      <c r="E206" s="218" t="s">
        <v>28</v>
      </c>
      <c r="F206" s="219" t="s">
        <v>486</v>
      </c>
      <c r="G206" s="216"/>
      <c r="H206" s="218" t="s">
        <v>28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136</v>
      </c>
      <c r="AU206" s="225" t="s">
        <v>84</v>
      </c>
      <c r="AV206" s="11" t="s">
        <v>82</v>
      </c>
      <c r="AW206" s="11" t="s">
        <v>35</v>
      </c>
      <c r="AX206" s="11" t="s">
        <v>74</v>
      </c>
      <c r="AY206" s="225" t="s">
        <v>126</v>
      </c>
    </row>
    <row r="207" s="12" customFormat="1">
      <c r="B207" s="226"/>
      <c r="C207" s="227"/>
      <c r="D207" s="217" t="s">
        <v>136</v>
      </c>
      <c r="E207" s="228" t="s">
        <v>28</v>
      </c>
      <c r="F207" s="229" t="s">
        <v>487</v>
      </c>
      <c r="G207" s="227"/>
      <c r="H207" s="230">
        <v>410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136</v>
      </c>
      <c r="AU207" s="236" t="s">
        <v>84</v>
      </c>
      <c r="AV207" s="12" t="s">
        <v>84</v>
      </c>
      <c r="AW207" s="12" t="s">
        <v>35</v>
      </c>
      <c r="AX207" s="12" t="s">
        <v>74</v>
      </c>
      <c r="AY207" s="236" t="s">
        <v>126</v>
      </c>
    </row>
    <row r="208" s="11" customFormat="1">
      <c r="B208" s="215"/>
      <c r="C208" s="216"/>
      <c r="D208" s="217" t="s">
        <v>136</v>
      </c>
      <c r="E208" s="218" t="s">
        <v>28</v>
      </c>
      <c r="F208" s="219" t="s">
        <v>488</v>
      </c>
      <c r="G208" s="216"/>
      <c r="H208" s="218" t="s">
        <v>28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136</v>
      </c>
      <c r="AU208" s="225" t="s">
        <v>84</v>
      </c>
      <c r="AV208" s="11" t="s">
        <v>82</v>
      </c>
      <c r="AW208" s="11" t="s">
        <v>35</v>
      </c>
      <c r="AX208" s="11" t="s">
        <v>74</v>
      </c>
      <c r="AY208" s="225" t="s">
        <v>126</v>
      </c>
    </row>
    <row r="209" s="12" customFormat="1">
      <c r="B209" s="226"/>
      <c r="C209" s="227"/>
      <c r="D209" s="217" t="s">
        <v>136</v>
      </c>
      <c r="E209" s="228" t="s">
        <v>28</v>
      </c>
      <c r="F209" s="229" t="s">
        <v>489</v>
      </c>
      <c r="G209" s="227"/>
      <c r="H209" s="230">
        <v>100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136</v>
      </c>
      <c r="AU209" s="236" t="s">
        <v>84</v>
      </c>
      <c r="AV209" s="12" t="s">
        <v>84</v>
      </c>
      <c r="AW209" s="12" t="s">
        <v>35</v>
      </c>
      <c r="AX209" s="12" t="s">
        <v>74</v>
      </c>
      <c r="AY209" s="236" t="s">
        <v>126</v>
      </c>
    </row>
    <row r="210" s="11" customFormat="1">
      <c r="B210" s="215"/>
      <c r="C210" s="216"/>
      <c r="D210" s="217" t="s">
        <v>136</v>
      </c>
      <c r="E210" s="218" t="s">
        <v>28</v>
      </c>
      <c r="F210" s="219" t="s">
        <v>490</v>
      </c>
      <c r="G210" s="216"/>
      <c r="H210" s="218" t="s">
        <v>28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136</v>
      </c>
      <c r="AU210" s="225" t="s">
        <v>84</v>
      </c>
      <c r="AV210" s="11" t="s">
        <v>82</v>
      </c>
      <c r="AW210" s="11" t="s">
        <v>35</v>
      </c>
      <c r="AX210" s="11" t="s">
        <v>74</v>
      </c>
      <c r="AY210" s="225" t="s">
        <v>126</v>
      </c>
    </row>
    <row r="211" s="12" customFormat="1">
      <c r="B211" s="226"/>
      <c r="C211" s="227"/>
      <c r="D211" s="217" t="s">
        <v>136</v>
      </c>
      <c r="E211" s="228" t="s">
        <v>28</v>
      </c>
      <c r="F211" s="229" t="s">
        <v>491</v>
      </c>
      <c r="G211" s="227"/>
      <c r="H211" s="230">
        <v>30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AT211" s="236" t="s">
        <v>136</v>
      </c>
      <c r="AU211" s="236" t="s">
        <v>84</v>
      </c>
      <c r="AV211" s="12" t="s">
        <v>84</v>
      </c>
      <c r="AW211" s="12" t="s">
        <v>35</v>
      </c>
      <c r="AX211" s="12" t="s">
        <v>74</v>
      </c>
      <c r="AY211" s="236" t="s">
        <v>126</v>
      </c>
    </row>
    <row r="212" s="13" customFormat="1">
      <c r="B212" s="237"/>
      <c r="C212" s="238"/>
      <c r="D212" s="217" t="s">
        <v>136</v>
      </c>
      <c r="E212" s="239" t="s">
        <v>28</v>
      </c>
      <c r="F212" s="240" t="s">
        <v>146</v>
      </c>
      <c r="G212" s="238"/>
      <c r="H212" s="241">
        <v>1430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136</v>
      </c>
      <c r="AU212" s="247" t="s">
        <v>84</v>
      </c>
      <c r="AV212" s="13" t="s">
        <v>134</v>
      </c>
      <c r="AW212" s="13" t="s">
        <v>35</v>
      </c>
      <c r="AX212" s="13" t="s">
        <v>82</v>
      </c>
      <c r="AY212" s="247" t="s">
        <v>126</v>
      </c>
    </row>
    <row r="213" s="1" customFormat="1" ht="22.5" customHeight="1">
      <c r="B213" s="37"/>
      <c r="C213" s="203" t="s">
        <v>309</v>
      </c>
      <c r="D213" s="203" t="s">
        <v>129</v>
      </c>
      <c r="E213" s="204" t="s">
        <v>492</v>
      </c>
      <c r="F213" s="205" t="s">
        <v>493</v>
      </c>
      <c r="G213" s="206" t="s">
        <v>149</v>
      </c>
      <c r="H213" s="207">
        <v>1276</v>
      </c>
      <c r="I213" s="208"/>
      <c r="J213" s="209">
        <f>ROUND(I213*H213,2)</f>
        <v>0</v>
      </c>
      <c r="K213" s="205" t="s">
        <v>133</v>
      </c>
      <c r="L213" s="42"/>
      <c r="M213" s="210" t="s">
        <v>28</v>
      </c>
      <c r="N213" s="211" t="s">
        <v>45</v>
      </c>
      <c r="O213" s="78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AR213" s="16" t="s">
        <v>134</v>
      </c>
      <c r="AT213" s="16" t="s">
        <v>129</v>
      </c>
      <c r="AU213" s="16" t="s">
        <v>84</v>
      </c>
      <c r="AY213" s="16" t="s">
        <v>126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82</v>
      </c>
      <c r="BK213" s="214">
        <f>ROUND(I213*H213,2)</f>
        <v>0</v>
      </c>
      <c r="BL213" s="16" t="s">
        <v>134</v>
      </c>
      <c r="BM213" s="16" t="s">
        <v>494</v>
      </c>
    </row>
    <row r="214" s="11" customFormat="1">
      <c r="B214" s="215"/>
      <c r="C214" s="216"/>
      <c r="D214" s="217" t="s">
        <v>136</v>
      </c>
      <c r="E214" s="218" t="s">
        <v>28</v>
      </c>
      <c r="F214" s="219" t="s">
        <v>467</v>
      </c>
      <c r="G214" s="216"/>
      <c r="H214" s="218" t="s">
        <v>28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136</v>
      </c>
      <c r="AU214" s="225" t="s">
        <v>84</v>
      </c>
      <c r="AV214" s="11" t="s">
        <v>82</v>
      </c>
      <c r="AW214" s="11" t="s">
        <v>35</v>
      </c>
      <c r="AX214" s="11" t="s">
        <v>74</v>
      </c>
      <c r="AY214" s="225" t="s">
        <v>126</v>
      </c>
    </row>
    <row r="215" s="11" customFormat="1">
      <c r="B215" s="215"/>
      <c r="C215" s="216"/>
      <c r="D215" s="217" t="s">
        <v>136</v>
      </c>
      <c r="E215" s="218" t="s">
        <v>28</v>
      </c>
      <c r="F215" s="219" t="s">
        <v>349</v>
      </c>
      <c r="G215" s="216"/>
      <c r="H215" s="218" t="s">
        <v>28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136</v>
      </c>
      <c r="AU215" s="225" t="s">
        <v>84</v>
      </c>
      <c r="AV215" s="11" t="s">
        <v>82</v>
      </c>
      <c r="AW215" s="11" t="s">
        <v>35</v>
      </c>
      <c r="AX215" s="11" t="s">
        <v>74</v>
      </c>
      <c r="AY215" s="225" t="s">
        <v>126</v>
      </c>
    </row>
    <row r="216" s="12" customFormat="1">
      <c r="B216" s="226"/>
      <c r="C216" s="227"/>
      <c r="D216" s="217" t="s">
        <v>136</v>
      </c>
      <c r="E216" s="228" t="s">
        <v>28</v>
      </c>
      <c r="F216" s="229" t="s">
        <v>468</v>
      </c>
      <c r="G216" s="227"/>
      <c r="H216" s="230">
        <v>1340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AT216" s="236" t="s">
        <v>136</v>
      </c>
      <c r="AU216" s="236" t="s">
        <v>84</v>
      </c>
      <c r="AV216" s="12" t="s">
        <v>84</v>
      </c>
      <c r="AW216" s="12" t="s">
        <v>35</v>
      </c>
      <c r="AX216" s="12" t="s">
        <v>74</v>
      </c>
      <c r="AY216" s="236" t="s">
        <v>126</v>
      </c>
    </row>
    <row r="217" s="11" customFormat="1">
      <c r="B217" s="215"/>
      <c r="C217" s="216"/>
      <c r="D217" s="217" t="s">
        <v>136</v>
      </c>
      <c r="E217" s="218" t="s">
        <v>28</v>
      </c>
      <c r="F217" s="219" t="s">
        <v>469</v>
      </c>
      <c r="G217" s="216"/>
      <c r="H217" s="218" t="s">
        <v>28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136</v>
      </c>
      <c r="AU217" s="225" t="s">
        <v>84</v>
      </c>
      <c r="AV217" s="11" t="s">
        <v>82</v>
      </c>
      <c r="AW217" s="11" t="s">
        <v>35</v>
      </c>
      <c r="AX217" s="11" t="s">
        <v>74</v>
      </c>
      <c r="AY217" s="225" t="s">
        <v>126</v>
      </c>
    </row>
    <row r="218" s="12" customFormat="1">
      <c r="B218" s="226"/>
      <c r="C218" s="227"/>
      <c r="D218" s="217" t="s">
        <v>136</v>
      </c>
      <c r="E218" s="228" t="s">
        <v>28</v>
      </c>
      <c r="F218" s="229" t="s">
        <v>470</v>
      </c>
      <c r="G218" s="227"/>
      <c r="H218" s="230">
        <v>-64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AT218" s="236" t="s">
        <v>136</v>
      </c>
      <c r="AU218" s="236" t="s">
        <v>84</v>
      </c>
      <c r="AV218" s="12" t="s">
        <v>84</v>
      </c>
      <c r="AW218" s="12" t="s">
        <v>35</v>
      </c>
      <c r="AX218" s="12" t="s">
        <v>74</v>
      </c>
      <c r="AY218" s="236" t="s">
        <v>126</v>
      </c>
    </row>
    <row r="219" s="13" customFormat="1">
      <c r="B219" s="237"/>
      <c r="C219" s="238"/>
      <c r="D219" s="217" t="s">
        <v>136</v>
      </c>
      <c r="E219" s="239" t="s">
        <v>28</v>
      </c>
      <c r="F219" s="240" t="s">
        <v>146</v>
      </c>
      <c r="G219" s="238"/>
      <c r="H219" s="241">
        <v>1276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136</v>
      </c>
      <c r="AU219" s="247" t="s">
        <v>84</v>
      </c>
      <c r="AV219" s="13" t="s">
        <v>134</v>
      </c>
      <c r="AW219" s="13" t="s">
        <v>35</v>
      </c>
      <c r="AX219" s="13" t="s">
        <v>82</v>
      </c>
      <c r="AY219" s="247" t="s">
        <v>126</v>
      </c>
    </row>
    <row r="220" s="1" customFormat="1" ht="16.5" customHeight="1">
      <c r="B220" s="37"/>
      <c r="C220" s="248" t="s">
        <v>316</v>
      </c>
      <c r="D220" s="248" t="s">
        <v>257</v>
      </c>
      <c r="E220" s="249" t="s">
        <v>495</v>
      </c>
      <c r="F220" s="250" t="s">
        <v>496</v>
      </c>
      <c r="G220" s="251" t="s">
        <v>304</v>
      </c>
      <c r="H220" s="252">
        <v>20</v>
      </c>
      <c r="I220" s="253"/>
      <c r="J220" s="254">
        <f>ROUND(I220*H220,2)</f>
        <v>0</v>
      </c>
      <c r="K220" s="250" t="s">
        <v>133</v>
      </c>
      <c r="L220" s="255"/>
      <c r="M220" s="256" t="s">
        <v>28</v>
      </c>
      <c r="N220" s="257" t="s">
        <v>45</v>
      </c>
      <c r="O220" s="78"/>
      <c r="P220" s="212">
        <f>O220*H220</f>
        <v>0</v>
      </c>
      <c r="Q220" s="212">
        <v>0.001</v>
      </c>
      <c r="R220" s="212">
        <f>Q220*H220</f>
        <v>0.02</v>
      </c>
      <c r="S220" s="212">
        <v>0</v>
      </c>
      <c r="T220" s="213">
        <f>S220*H220</f>
        <v>0</v>
      </c>
      <c r="AR220" s="16" t="s">
        <v>198</v>
      </c>
      <c r="AT220" s="16" t="s">
        <v>257</v>
      </c>
      <c r="AU220" s="16" t="s">
        <v>84</v>
      </c>
      <c r="AY220" s="16" t="s">
        <v>126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82</v>
      </c>
      <c r="BK220" s="214">
        <f>ROUND(I220*H220,2)</f>
        <v>0</v>
      </c>
      <c r="BL220" s="16" t="s">
        <v>134</v>
      </c>
      <c r="BM220" s="16" t="s">
        <v>497</v>
      </c>
    </row>
    <row r="221" s="11" customFormat="1">
      <c r="B221" s="215"/>
      <c r="C221" s="216"/>
      <c r="D221" s="217" t="s">
        <v>136</v>
      </c>
      <c r="E221" s="218" t="s">
        <v>28</v>
      </c>
      <c r="F221" s="219" t="s">
        <v>498</v>
      </c>
      <c r="G221" s="216"/>
      <c r="H221" s="218" t="s">
        <v>28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136</v>
      </c>
      <c r="AU221" s="225" t="s">
        <v>84</v>
      </c>
      <c r="AV221" s="11" t="s">
        <v>82</v>
      </c>
      <c r="AW221" s="11" t="s">
        <v>35</v>
      </c>
      <c r="AX221" s="11" t="s">
        <v>74</v>
      </c>
      <c r="AY221" s="225" t="s">
        <v>126</v>
      </c>
    </row>
    <row r="222" s="11" customFormat="1">
      <c r="B222" s="215"/>
      <c r="C222" s="216"/>
      <c r="D222" s="217" t="s">
        <v>136</v>
      </c>
      <c r="E222" s="218" t="s">
        <v>28</v>
      </c>
      <c r="F222" s="219" t="s">
        <v>263</v>
      </c>
      <c r="G222" s="216"/>
      <c r="H222" s="218" t="s">
        <v>28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136</v>
      </c>
      <c r="AU222" s="225" t="s">
        <v>84</v>
      </c>
      <c r="AV222" s="11" t="s">
        <v>82</v>
      </c>
      <c r="AW222" s="11" t="s">
        <v>35</v>
      </c>
      <c r="AX222" s="11" t="s">
        <v>74</v>
      </c>
      <c r="AY222" s="225" t="s">
        <v>126</v>
      </c>
    </row>
    <row r="223" s="12" customFormat="1">
      <c r="B223" s="226"/>
      <c r="C223" s="227"/>
      <c r="D223" s="217" t="s">
        <v>136</v>
      </c>
      <c r="E223" s="228" t="s">
        <v>28</v>
      </c>
      <c r="F223" s="229" t="s">
        <v>499</v>
      </c>
      <c r="G223" s="227"/>
      <c r="H223" s="230">
        <v>20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136</v>
      </c>
      <c r="AU223" s="236" t="s">
        <v>84</v>
      </c>
      <c r="AV223" s="12" t="s">
        <v>84</v>
      </c>
      <c r="AW223" s="12" t="s">
        <v>35</v>
      </c>
      <c r="AX223" s="12" t="s">
        <v>82</v>
      </c>
      <c r="AY223" s="236" t="s">
        <v>126</v>
      </c>
    </row>
    <row r="224" s="1" customFormat="1" ht="16.5" customHeight="1">
      <c r="B224" s="37"/>
      <c r="C224" s="203" t="s">
        <v>322</v>
      </c>
      <c r="D224" s="203" t="s">
        <v>129</v>
      </c>
      <c r="E224" s="204" t="s">
        <v>500</v>
      </c>
      <c r="F224" s="205" t="s">
        <v>501</v>
      </c>
      <c r="G224" s="206" t="s">
        <v>132</v>
      </c>
      <c r="H224" s="207">
        <v>12.76</v>
      </c>
      <c r="I224" s="208"/>
      <c r="J224" s="209">
        <f>ROUND(I224*H224,2)</f>
        <v>0</v>
      </c>
      <c r="K224" s="205" t="s">
        <v>133</v>
      </c>
      <c r="L224" s="42"/>
      <c r="M224" s="210" t="s">
        <v>28</v>
      </c>
      <c r="N224" s="211" t="s">
        <v>45</v>
      </c>
      <c r="O224" s="78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AR224" s="16" t="s">
        <v>134</v>
      </c>
      <c r="AT224" s="16" t="s">
        <v>129</v>
      </c>
      <c r="AU224" s="16" t="s">
        <v>84</v>
      </c>
      <c r="AY224" s="16" t="s">
        <v>126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82</v>
      </c>
      <c r="BK224" s="214">
        <f>ROUND(I224*H224,2)</f>
        <v>0</v>
      </c>
      <c r="BL224" s="16" t="s">
        <v>134</v>
      </c>
      <c r="BM224" s="16" t="s">
        <v>502</v>
      </c>
    </row>
    <row r="225" s="11" customFormat="1">
      <c r="B225" s="215"/>
      <c r="C225" s="216"/>
      <c r="D225" s="217" t="s">
        <v>136</v>
      </c>
      <c r="E225" s="218" t="s">
        <v>28</v>
      </c>
      <c r="F225" s="219" t="s">
        <v>503</v>
      </c>
      <c r="G225" s="216"/>
      <c r="H225" s="218" t="s">
        <v>28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136</v>
      </c>
      <c r="AU225" s="225" t="s">
        <v>84</v>
      </c>
      <c r="AV225" s="11" t="s">
        <v>82</v>
      </c>
      <c r="AW225" s="11" t="s">
        <v>35</v>
      </c>
      <c r="AX225" s="11" t="s">
        <v>74</v>
      </c>
      <c r="AY225" s="225" t="s">
        <v>126</v>
      </c>
    </row>
    <row r="226" s="12" customFormat="1">
      <c r="B226" s="226"/>
      <c r="C226" s="227"/>
      <c r="D226" s="217" t="s">
        <v>136</v>
      </c>
      <c r="E226" s="228" t="s">
        <v>28</v>
      </c>
      <c r="F226" s="229" t="s">
        <v>504</v>
      </c>
      <c r="G226" s="227"/>
      <c r="H226" s="230">
        <v>12.76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136</v>
      </c>
      <c r="AU226" s="236" t="s">
        <v>84</v>
      </c>
      <c r="AV226" s="12" t="s">
        <v>84</v>
      </c>
      <c r="AW226" s="12" t="s">
        <v>35</v>
      </c>
      <c r="AX226" s="12" t="s">
        <v>82</v>
      </c>
      <c r="AY226" s="236" t="s">
        <v>126</v>
      </c>
    </row>
    <row r="227" s="11" customFormat="1">
      <c r="B227" s="215"/>
      <c r="C227" s="216"/>
      <c r="D227" s="217" t="s">
        <v>136</v>
      </c>
      <c r="E227" s="218" t="s">
        <v>28</v>
      </c>
      <c r="F227" s="219" t="s">
        <v>505</v>
      </c>
      <c r="G227" s="216"/>
      <c r="H227" s="218" t="s">
        <v>28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136</v>
      </c>
      <c r="AU227" s="225" t="s">
        <v>84</v>
      </c>
      <c r="AV227" s="11" t="s">
        <v>82</v>
      </c>
      <c r="AW227" s="11" t="s">
        <v>35</v>
      </c>
      <c r="AX227" s="11" t="s">
        <v>74</v>
      </c>
      <c r="AY227" s="225" t="s">
        <v>126</v>
      </c>
    </row>
    <row r="228" s="10" customFormat="1" ht="22.8" customHeight="1">
      <c r="B228" s="187"/>
      <c r="C228" s="188"/>
      <c r="D228" s="189" t="s">
        <v>73</v>
      </c>
      <c r="E228" s="201" t="s">
        <v>224</v>
      </c>
      <c r="F228" s="201" t="s">
        <v>506</v>
      </c>
      <c r="G228" s="188"/>
      <c r="H228" s="188"/>
      <c r="I228" s="191"/>
      <c r="J228" s="202">
        <f>BK228</f>
        <v>0</v>
      </c>
      <c r="K228" s="188"/>
      <c r="L228" s="193"/>
      <c r="M228" s="194"/>
      <c r="N228" s="195"/>
      <c r="O228" s="195"/>
      <c r="P228" s="196">
        <f>SUM(P229:P246)</f>
        <v>0</v>
      </c>
      <c r="Q228" s="195"/>
      <c r="R228" s="196">
        <f>SUM(R229:R246)</f>
        <v>0</v>
      </c>
      <c r="S228" s="195"/>
      <c r="T228" s="197">
        <f>SUM(T229:T246)</f>
        <v>518.07500000000005</v>
      </c>
      <c r="AR228" s="198" t="s">
        <v>82</v>
      </c>
      <c r="AT228" s="199" t="s">
        <v>73</v>
      </c>
      <c r="AU228" s="199" t="s">
        <v>82</v>
      </c>
      <c r="AY228" s="198" t="s">
        <v>126</v>
      </c>
      <c r="BK228" s="200">
        <f>SUM(BK229:BK246)</f>
        <v>0</v>
      </c>
    </row>
    <row r="229" s="1" customFormat="1" ht="22.5" customHeight="1">
      <c r="B229" s="37"/>
      <c r="C229" s="203" t="s">
        <v>327</v>
      </c>
      <c r="D229" s="203" t="s">
        <v>129</v>
      </c>
      <c r="E229" s="204" t="s">
        <v>507</v>
      </c>
      <c r="F229" s="205" t="s">
        <v>508</v>
      </c>
      <c r="G229" s="206" t="s">
        <v>149</v>
      </c>
      <c r="H229" s="207">
        <v>1190</v>
      </c>
      <c r="I229" s="208"/>
      <c r="J229" s="209">
        <f>ROUND(I229*H229,2)</f>
        <v>0</v>
      </c>
      <c r="K229" s="205" t="s">
        <v>133</v>
      </c>
      <c r="L229" s="42"/>
      <c r="M229" s="210" t="s">
        <v>28</v>
      </c>
      <c r="N229" s="211" t="s">
        <v>45</v>
      </c>
      <c r="O229" s="78"/>
      <c r="P229" s="212">
        <f>O229*H229</f>
        <v>0</v>
      </c>
      <c r="Q229" s="212">
        <v>0</v>
      </c>
      <c r="R229" s="212">
        <f>Q229*H229</f>
        <v>0</v>
      </c>
      <c r="S229" s="212">
        <v>0.22</v>
      </c>
      <c r="T229" s="213">
        <f>S229*H229</f>
        <v>261.80000000000001</v>
      </c>
      <c r="AR229" s="16" t="s">
        <v>134</v>
      </c>
      <c r="AT229" s="16" t="s">
        <v>129</v>
      </c>
      <c r="AU229" s="16" t="s">
        <v>84</v>
      </c>
      <c r="AY229" s="16" t="s">
        <v>126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6" t="s">
        <v>82</v>
      </c>
      <c r="BK229" s="214">
        <f>ROUND(I229*H229,2)</f>
        <v>0</v>
      </c>
      <c r="BL229" s="16" t="s">
        <v>134</v>
      </c>
      <c r="BM229" s="16" t="s">
        <v>509</v>
      </c>
    </row>
    <row r="230" s="11" customFormat="1">
      <c r="B230" s="215"/>
      <c r="C230" s="216"/>
      <c r="D230" s="217" t="s">
        <v>136</v>
      </c>
      <c r="E230" s="218" t="s">
        <v>28</v>
      </c>
      <c r="F230" s="219" t="s">
        <v>510</v>
      </c>
      <c r="G230" s="216"/>
      <c r="H230" s="218" t="s">
        <v>28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136</v>
      </c>
      <c r="AU230" s="225" t="s">
        <v>84</v>
      </c>
      <c r="AV230" s="11" t="s">
        <v>82</v>
      </c>
      <c r="AW230" s="11" t="s">
        <v>35</v>
      </c>
      <c r="AX230" s="11" t="s">
        <v>74</v>
      </c>
      <c r="AY230" s="225" t="s">
        <v>126</v>
      </c>
    </row>
    <row r="231" s="11" customFormat="1">
      <c r="B231" s="215"/>
      <c r="C231" s="216"/>
      <c r="D231" s="217" t="s">
        <v>136</v>
      </c>
      <c r="E231" s="218" t="s">
        <v>28</v>
      </c>
      <c r="F231" s="219" t="s">
        <v>349</v>
      </c>
      <c r="G231" s="216"/>
      <c r="H231" s="218" t="s">
        <v>28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136</v>
      </c>
      <c r="AU231" s="225" t="s">
        <v>84</v>
      </c>
      <c r="AV231" s="11" t="s">
        <v>82</v>
      </c>
      <c r="AW231" s="11" t="s">
        <v>35</v>
      </c>
      <c r="AX231" s="11" t="s">
        <v>74</v>
      </c>
      <c r="AY231" s="225" t="s">
        <v>126</v>
      </c>
    </row>
    <row r="232" s="12" customFormat="1">
      <c r="B232" s="226"/>
      <c r="C232" s="227"/>
      <c r="D232" s="217" t="s">
        <v>136</v>
      </c>
      <c r="E232" s="228" t="s">
        <v>28</v>
      </c>
      <c r="F232" s="229" t="s">
        <v>511</v>
      </c>
      <c r="G232" s="227"/>
      <c r="H232" s="230">
        <v>1190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136</v>
      </c>
      <c r="AU232" s="236" t="s">
        <v>84</v>
      </c>
      <c r="AV232" s="12" t="s">
        <v>84</v>
      </c>
      <c r="AW232" s="12" t="s">
        <v>35</v>
      </c>
      <c r="AX232" s="12" t="s">
        <v>82</v>
      </c>
      <c r="AY232" s="236" t="s">
        <v>126</v>
      </c>
    </row>
    <row r="233" s="1" customFormat="1" ht="33.75" customHeight="1">
      <c r="B233" s="37"/>
      <c r="C233" s="203" t="s">
        <v>512</v>
      </c>
      <c r="D233" s="203" t="s">
        <v>129</v>
      </c>
      <c r="E233" s="204" t="s">
        <v>513</v>
      </c>
      <c r="F233" s="205" t="s">
        <v>514</v>
      </c>
      <c r="G233" s="206" t="s">
        <v>149</v>
      </c>
      <c r="H233" s="207">
        <v>660</v>
      </c>
      <c r="I233" s="208"/>
      <c r="J233" s="209">
        <f>ROUND(I233*H233,2)</f>
        <v>0</v>
      </c>
      <c r="K233" s="205" t="s">
        <v>133</v>
      </c>
      <c r="L233" s="42"/>
      <c r="M233" s="210" t="s">
        <v>28</v>
      </c>
      <c r="N233" s="211" t="s">
        <v>45</v>
      </c>
      <c r="O233" s="78"/>
      <c r="P233" s="212">
        <f>O233*H233</f>
        <v>0</v>
      </c>
      <c r="Q233" s="212">
        <v>0</v>
      </c>
      <c r="R233" s="212">
        <f>Q233*H233</f>
        <v>0</v>
      </c>
      <c r="S233" s="212">
        <v>0.255</v>
      </c>
      <c r="T233" s="213">
        <f>S233*H233</f>
        <v>168.30000000000001</v>
      </c>
      <c r="AR233" s="16" t="s">
        <v>134</v>
      </c>
      <c r="AT233" s="16" t="s">
        <v>129</v>
      </c>
      <c r="AU233" s="16" t="s">
        <v>84</v>
      </c>
      <c r="AY233" s="16" t="s">
        <v>126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82</v>
      </c>
      <c r="BK233" s="214">
        <f>ROUND(I233*H233,2)</f>
        <v>0</v>
      </c>
      <c r="BL233" s="16" t="s">
        <v>134</v>
      </c>
      <c r="BM233" s="16" t="s">
        <v>515</v>
      </c>
    </row>
    <row r="234" s="11" customFormat="1">
      <c r="B234" s="215"/>
      <c r="C234" s="216"/>
      <c r="D234" s="217" t="s">
        <v>136</v>
      </c>
      <c r="E234" s="218" t="s">
        <v>28</v>
      </c>
      <c r="F234" s="219" t="s">
        <v>516</v>
      </c>
      <c r="G234" s="216"/>
      <c r="H234" s="218" t="s">
        <v>28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136</v>
      </c>
      <c r="AU234" s="225" t="s">
        <v>84</v>
      </c>
      <c r="AV234" s="11" t="s">
        <v>82</v>
      </c>
      <c r="AW234" s="11" t="s">
        <v>35</v>
      </c>
      <c r="AX234" s="11" t="s">
        <v>74</v>
      </c>
      <c r="AY234" s="225" t="s">
        <v>126</v>
      </c>
    </row>
    <row r="235" s="11" customFormat="1">
      <c r="B235" s="215"/>
      <c r="C235" s="216"/>
      <c r="D235" s="217" t="s">
        <v>136</v>
      </c>
      <c r="E235" s="218" t="s">
        <v>28</v>
      </c>
      <c r="F235" s="219" t="s">
        <v>349</v>
      </c>
      <c r="G235" s="216"/>
      <c r="H235" s="218" t="s">
        <v>28</v>
      </c>
      <c r="I235" s="220"/>
      <c r="J235" s="216"/>
      <c r="K235" s="216"/>
      <c r="L235" s="221"/>
      <c r="M235" s="222"/>
      <c r="N235" s="223"/>
      <c r="O235" s="223"/>
      <c r="P235" s="223"/>
      <c r="Q235" s="223"/>
      <c r="R235" s="223"/>
      <c r="S235" s="223"/>
      <c r="T235" s="224"/>
      <c r="AT235" s="225" t="s">
        <v>136</v>
      </c>
      <c r="AU235" s="225" t="s">
        <v>84</v>
      </c>
      <c r="AV235" s="11" t="s">
        <v>82</v>
      </c>
      <c r="AW235" s="11" t="s">
        <v>35</v>
      </c>
      <c r="AX235" s="11" t="s">
        <v>74</v>
      </c>
      <c r="AY235" s="225" t="s">
        <v>126</v>
      </c>
    </row>
    <row r="236" s="12" customFormat="1">
      <c r="B236" s="226"/>
      <c r="C236" s="227"/>
      <c r="D236" s="217" t="s">
        <v>136</v>
      </c>
      <c r="E236" s="228" t="s">
        <v>28</v>
      </c>
      <c r="F236" s="229" t="s">
        <v>517</v>
      </c>
      <c r="G236" s="227"/>
      <c r="H236" s="230">
        <v>660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AT236" s="236" t="s">
        <v>136</v>
      </c>
      <c r="AU236" s="236" t="s">
        <v>84</v>
      </c>
      <c r="AV236" s="12" t="s">
        <v>84</v>
      </c>
      <c r="AW236" s="12" t="s">
        <v>35</v>
      </c>
      <c r="AX236" s="12" t="s">
        <v>82</v>
      </c>
      <c r="AY236" s="236" t="s">
        <v>126</v>
      </c>
    </row>
    <row r="237" s="1" customFormat="1" ht="22.5" customHeight="1">
      <c r="B237" s="37"/>
      <c r="C237" s="203" t="s">
        <v>518</v>
      </c>
      <c r="D237" s="203" t="s">
        <v>129</v>
      </c>
      <c r="E237" s="204" t="s">
        <v>519</v>
      </c>
      <c r="F237" s="205" t="s">
        <v>520</v>
      </c>
      <c r="G237" s="206" t="s">
        <v>149</v>
      </c>
      <c r="H237" s="207">
        <v>55</v>
      </c>
      <c r="I237" s="208"/>
      <c r="J237" s="209">
        <f>ROUND(I237*H237,2)</f>
        <v>0</v>
      </c>
      <c r="K237" s="205" t="s">
        <v>133</v>
      </c>
      <c r="L237" s="42"/>
      <c r="M237" s="210" t="s">
        <v>28</v>
      </c>
      <c r="N237" s="211" t="s">
        <v>45</v>
      </c>
      <c r="O237" s="78"/>
      <c r="P237" s="212">
        <f>O237*H237</f>
        <v>0</v>
      </c>
      <c r="Q237" s="212">
        <v>0</v>
      </c>
      <c r="R237" s="212">
        <f>Q237*H237</f>
        <v>0</v>
      </c>
      <c r="S237" s="212">
        <v>0.23999999999999999</v>
      </c>
      <c r="T237" s="213">
        <f>S237*H237</f>
        <v>13.199999999999999</v>
      </c>
      <c r="AR237" s="16" t="s">
        <v>134</v>
      </c>
      <c r="AT237" s="16" t="s">
        <v>129</v>
      </c>
      <c r="AU237" s="16" t="s">
        <v>84</v>
      </c>
      <c r="AY237" s="16" t="s">
        <v>126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6" t="s">
        <v>82</v>
      </c>
      <c r="BK237" s="214">
        <f>ROUND(I237*H237,2)</f>
        <v>0</v>
      </c>
      <c r="BL237" s="16" t="s">
        <v>134</v>
      </c>
      <c r="BM237" s="16" t="s">
        <v>521</v>
      </c>
    </row>
    <row r="238" s="11" customFormat="1">
      <c r="B238" s="215"/>
      <c r="C238" s="216"/>
      <c r="D238" s="217" t="s">
        <v>136</v>
      </c>
      <c r="E238" s="218" t="s">
        <v>28</v>
      </c>
      <c r="F238" s="219" t="s">
        <v>522</v>
      </c>
      <c r="G238" s="216"/>
      <c r="H238" s="218" t="s">
        <v>28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136</v>
      </c>
      <c r="AU238" s="225" t="s">
        <v>84</v>
      </c>
      <c r="AV238" s="11" t="s">
        <v>82</v>
      </c>
      <c r="AW238" s="11" t="s">
        <v>35</v>
      </c>
      <c r="AX238" s="11" t="s">
        <v>74</v>
      </c>
      <c r="AY238" s="225" t="s">
        <v>126</v>
      </c>
    </row>
    <row r="239" s="11" customFormat="1">
      <c r="B239" s="215"/>
      <c r="C239" s="216"/>
      <c r="D239" s="217" t="s">
        <v>136</v>
      </c>
      <c r="E239" s="218" t="s">
        <v>28</v>
      </c>
      <c r="F239" s="219" t="s">
        <v>349</v>
      </c>
      <c r="G239" s="216"/>
      <c r="H239" s="218" t="s">
        <v>28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136</v>
      </c>
      <c r="AU239" s="225" t="s">
        <v>84</v>
      </c>
      <c r="AV239" s="11" t="s">
        <v>82</v>
      </c>
      <c r="AW239" s="11" t="s">
        <v>35</v>
      </c>
      <c r="AX239" s="11" t="s">
        <v>74</v>
      </c>
      <c r="AY239" s="225" t="s">
        <v>126</v>
      </c>
    </row>
    <row r="240" s="12" customFormat="1">
      <c r="B240" s="226"/>
      <c r="C240" s="227"/>
      <c r="D240" s="217" t="s">
        <v>136</v>
      </c>
      <c r="E240" s="228" t="s">
        <v>28</v>
      </c>
      <c r="F240" s="229" t="s">
        <v>523</v>
      </c>
      <c r="G240" s="227"/>
      <c r="H240" s="230">
        <v>55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136</v>
      </c>
      <c r="AU240" s="236" t="s">
        <v>84</v>
      </c>
      <c r="AV240" s="12" t="s">
        <v>84</v>
      </c>
      <c r="AW240" s="12" t="s">
        <v>35</v>
      </c>
      <c r="AX240" s="12" t="s">
        <v>82</v>
      </c>
      <c r="AY240" s="236" t="s">
        <v>126</v>
      </c>
    </row>
    <row r="241" s="1" customFormat="1" ht="22.5" customHeight="1">
      <c r="B241" s="37"/>
      <c r="C241" s="203" t="s">
        <v>524</v>
      </c>
      <c r="D241" s="203" t="s">
        <v>129</v>
      </c>
      <c r="E241" s="204" t="s">
        <v>525</v>
      </c>
      <c r="F241" s="205" t="s">
        <v>526</v>
      </c>
      <c r="G241" s="206" t="s">
        <v>527</v>
      </c>
      <c r="H241" s="207">
        <v>255</v>
      </c>
      <c r="I241" s="208"/>
      <c r="J241" s="209">
        <f>ROUND(I241*H241,2)</f>
        <v>0</v>
      </c>
      <c r="K241" s="205" t="s">
        <v>133</v>
      </c>
      <c r="L241" s="42"/>
      <c r="M241" s="210" t="s">
        <v>28</v>
      </c>
      <c r="N241" s="211" t="s">
        <v>45</v>
      </c>
      <c r="O241" s="78"/>
      <c r="P241" s="212">
        <f>O241*H241</f>
        <v>0</v>
      </c>
      <c r="Q241" s="212">
        <v>0</v>
      </c>
      <c r="R241" s="212">
        <f>Q241*H241</f>
        <v>0</v>
      </c>
      <c r="S241" s="212">
        <v>0.040000000000000001</v>
      </c>
      <c r="T241" s="213">
        <f>S241*H241</f>
        <v>10.200000000000001</v>
      </c>
      <c r="AR241" s="16" t="s">
        <v>134</v>
      </c>
      <c r="AT241" s="16" t="s">
        <v>129</v>
      </c>
      <c r="AU241" s="16" t="s">
        <v>84</v>
      </c>
      <c r="AY241" s="16" t="s">
        <v>126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6" t="s">
        <v>82</v>
      </c>
      <c r="BK241" s="214">
        <f>ROUND(I241*H241,2)</f>
        <v>0</v>
      </c>
      <c r="BL241" s="16" t="s">
        <v>134</v>
      </c>
      <c r="BM241" s="16" t="s">
        <v>528</v>
      </c>
    </row>
    <row r="242" s="11" customFormat="1">
      <c r="B242" s="215"/>
      <c r="C242" s="216"/>
      <c r="D242" s="217" t="s">
        <v>136</v>
      </c>
      <c r="E242" s="218" t="s">
        <v>28</v>
      </c>
      <c r="F242" s="219" t="s">
        <v>349</v>
      </c>
      <c r="G242" s="216"/>
      <c r="H242" s="218" t="s">
        <v>28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136</v>
      </c>
      <c r="AU242" s="225" t="s">
        <v>84</v>
      </c>
      <c r="AV242" s="11" t="s">
        <v>82</v>
      </c>
      <c r="AW242" s="11" t="s">
        <v>35</v>
      </c>
      <c r="AX242" s="11" t="s">
        <v>74</v>
      </c>
      <c r="AY242" s="225" t="s">
        <v>126</v>
      </c>
    </row>
    <row r="243" s="12" customFormat="1">
      <c r="B243" s="226"/>
      <c r="C243" s="227"/>
      <c r="D243" s="217" t="s">
        <v>136</v>
      </c>
      <c r="E243" s="228" t="s">
        <v>28</v>
      </c>
      <c r="F243" s="229" t="s">
        <v>529</v>
      </c>
      <c r="G243" s="227"/>
      <c r="H243" s="230">
        <v>255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AT243" s="236" t="s">
        <v>136</v>
      </c>
      <c r="AU243" s="236" t="s">
        <v>84</v>
      </c>
      <c r="AV243" s="12" t="s">
        <v>84</v>
      </c>
      <c r="AW243" s="12" t="s">
        <v>35</v>
      </c>
      <c r="AX243" s="12" t="s">
        <v>82</v>
      </c>
      <c r="AY243" s="236" t="s">
        <v>126</v>
      </c>
    </row>
    <row r="244" s="1" customFormat="1" ht="22.5" customHeight="1">
      <c r="B244" s="37"/>
      <c r="C244" s="203" t="s">
        <v>127</v>
      </c>
      <c r="D244" s="203" t="s">
        <v>129</v>
      </c>
      <c r="E244" s="204" t="s">
        <v>530</v>
      </c>
      <c r="F244" s="205" t="s">
        <v>531</v>
      </c>
      <c r="G244" s="206" t="s">
        <v>527</v>
      </c>
      <c r="H244" s="207">
        <v>315</v>
      </c>
      <c r="I244" s="208"/>
      <c r="J244" s="209">
        <f>ROUND(I244*H244,2)</f>
        <v>0</v>
      </c>
      <c r="K244" s="205" t="s">
        <v>133</v>
      </c>
      <c r="L244" s="42"/>
      <c r="M244" s="210" t="s">
        <v>28</v>
      </c>
      <c r="N244" s="211" t="s">
        <v>45</v>
      </c>
      <c r="O244" s="78"/>
      <c r="P244" s="212">
        <f>O244*H244</f>
        <v>0</v>
      </c>
      <c r="Q244" s="212">
        <v>0</v>
      </c>
      <c r="R244" s="212">
        <f>Q244*H244</f>
        <v>0</v>
      </c>
      <c r="S244" s="212">
        <v>0.20499999999999999</v>
      </c>
      <c r="T244" s="213">
        <f>S244*H244</f>
        <v>64.575000000000003</v>
      </c>
      <c r="AR244" s="16" t="s">
        <v>134</v>
      </c>
      <c r="AT244" s="16" t="s">
        <v>129</v>
      </c>
      <c r="AU244" s="16" t="s">
        <v>84</v>
      </c>
      <c r="AY244" s="16" t="s">
        <v>126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82</v>
      </c>
      <c r="BK244" s="214">
        <f>ROUND(I244*H244,2)</f>
        <v>0</v>
      </c>
      <c r="BL244" s="16" t="s">
        <v>134</v>
      </c>
      <c r="BM244" s="16" t="s">
        <v>532</v>
      </c>
    </row>
    <row r="245" s="11" customFormat="1">
      <c r="B245" s="215"/>
      <c r="C245" s="216"/>
      <c r="D245" s="217" t="s">
        <v>136</v>
      </c>
      <c r="E245" s="218" t="s">
        <v>28</v>
      </c>
      <c r="F245" s="219" t="s">
        <v>533</v>
      </c>
      <c r="G245" s="216"/>
      <c r="H245" s="218" t="s">
        <v>28</v>
      </c>
      <c r="I245" s="220"/>
      <c r="J245" s="216"/>
      <c r="K245" s="216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136</v>
      </c>
      <c r="AU245" s="225" t="s">
        <v>84</v>
      </c>
      <c r="AV245" s="11" t="s">
        <v>82</v>
      </c>
      <c r="AW245" s="11" t="s">
        <v>35</v>
      </c>
      <c r="AX245" s="11" t="s">
        <v>74</v>
      </c>
      <c r="AY245" s="225" t="s">
        <v>126</v>
      </c>
    </row>
    <row r="246" s="12" customFormat="1">
      <c r="B246" s="226"/>
      <c r="C246" s="227"/>
      <c r="D246" s="217" t="s">
        <v>136</v>
      </c>
      <c r="E246" s="228" t="s">
        <v>28</v>
      </c>
      <c r="F246" s="229" t="s">
        <v>534</v>
      </c>
      <c r="G246" s="227"/>
      <c r="H246" s="230">
        <v>315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136</v>
      </c>
      <c r="AU246" s="236" t="s">
        <v>84</v>
      </c>
      <c r="AV246" s="12" t="s">
        <v>84</v>
      </c>
      <c r="AW246" s="12" t="s">
        <v>35</v>
      </c>
      <c r="AX246" s="12" t="s">
        <v>82</v>
      </c>
      <c r="AY246" s="236" t="s">
        <v>126</v>
      </c>
    </row>
    <row r="247" s="10" customFormat="1" ht="22.8" customHeight="1">
      <c r="B247" s="187"/>
      <c r="C247" s="188"/>
      <c r="D247" s="189" t="s">
        <v>73</v>
      </c>
      <c r="E247" s="201" t="s">
        <v>7</v>
      </c>
      <c r="F247" s="201" t="s">
        <v>535</v>
      </c>
      <c r="G247" s="188"/>
      <c r="H247" s="188"/>
      <c r="I247" s="191"/>
      <c r="J247" s="202">
        <f>BK247</f>
        <v>0</v>
      </c>
      <c r="K247" s="188"/>
      <c r="L247" s="193"/>
      <c r="M247" s="194"/>
      <c r="N247" s="195"/>
      <c r="O247" s="195"/>
      <c r="P247" s="196">
        <f>SUM(P248:P259)</f>
        <v>0</v>
      </c>
      <c r="Q247" s="195"/>
      <c r="R247" s="196">
        <f>SUM(R248:R259)</f>
        <v>0.078399999999999997</v>
      </c>
      <c r="S247" s="195"/>
      <c r="T247" s="197">
        <f>SUM(T248:T259)</f>
        <v>0</v>
      </c>
      <c r="AR247" s="198" t="s">
        <v>82</v>
      </c>
      <c r="AT247" s="199" t="s">
        <v>73</v>
      </c>
      <c r="AU247" s="199" t="s">
        <v>82</v>
      </c>
      <c r="AY247" s="198" t="s">
        <v>126</v>
      </c>
      <c r="BK247" s="200">
        <f>SUM(BK248:BK259)</f>
        <v>0</v>
      </c>
    </row>
    <row r="248" s="1" customFormat="1" ht="16.5" customHeight="1">
      <c r="B248" s="37"/>
      <c r="C248" s="203" t="s">
        <v>260</v>
      </c>
      <c r="D248" s="203" t="s">
        <v>129</v>
      </c>
      <c r="E248" s="204" t="s">
        <v>536</v>
      </c>
      <c r="F248" s="205" t="s">
        <v>537</v>
      </c>
      <c r="G248" s="206" t="s">
        <v>527</v>
      </c>
      <c r="H248" s="207">
        <v>160</v>
      </c>
      <c r="I248" s="208"/>
      <c r="J248" s="209">
        <f>ROUND(I248*H248,2)</f>
        <v>0</v>
      </c>
      <c r="K248" s="205" t="s">
        <v>133</v>
      </c>
      <c r="L248" s="42"/>
      <c r="M248" s="210" t="s">
        <v>28</v>
      </c>
      <c r="N248" s="211" t="s">
        <v>45</v>
      </c>
      <c r="O248" s="78"/>
      <c r="P248" s="212">
        <f>O248*H248</f>
        <v>0</v>
      </c>
      <c r="Q248" s="212">
        <v>0.00048999999999999998</v>
      </c>
      <c r="R248" s="212">
        <f>Q248*H248</f>
        <v>0.078399999999999997</v>
      </c>
      <c r="S248" s="212">
        <v>0</v>
      </c>
      <c r="T248" s="213">
        <f>S248*H248</f>
        <v>0</v>
      </c>
      <c r="AR248" s="16" t="s">
        <v>134</v>
      </c>
      <c r="AT248" s="16" t="s">
        <v>129</v>
      </c>
      <c r="AU248" s="16" t="s">
        <v>84</v>
      </c>
      <c r="AY248" s="16" t="s">
        <v>126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82</v>
      </c>
      <c r="BK248" s="214">
        <f>ROUND(I248*H248,2)</f>
        <v>0</v>
      </c>
      <c r="BL248" s="16" t="s">
        <v>134</v>
      </c>
      <c r="BM248" s="16" t="s">
        <v>538</v>
      </c>
    </row>
    <row r="249" s="11" customFormat="1">
      <c r="B249" s="215"/>
      <c r="C249" s="216"/>
      <c r="D249" s="217" t="s">
        <v>136</v>
      </c>
      <c r="E249" s="218" t="s">
        <v>28</v>
      </c>
      <c r="F249" s="219" t="s">
        <v>349</v>
      </c>
      <c r="G249" s="216"/>
      <c r="H249" s="218" t="s">
        <v>28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136</v>
      </c>
      <c r="AU249" s="225" t="s">
        <v>84</v>
      </c>
      <c r="AV249" s="11" t="s">
        <v>82</v>
      </c>
      <c r="AW249" s="11" t="s">
        <v>35</v>
      </c>
      <c r="AX249" s="11" t="s">
        <v>74</v>
      </c>
      <c r="AY249" s="225" t="s">
        <v>126</v>
      </c>
    </row>
    <row r="250" s="12" customFormat="1">
      <c r="B250" s="226"/>
      <c r="C250" s="227"/>
      <c r="D250" s="217" t="s">
        <v>136</v>
      </c>
      <c r="E250" s="228" t="s">
        <v>28</v>
      </c>
      <c r="F250" s="229" t="s">
        <v>539</v>
      </c>
      <c r="G250" s="227"/>
      <c r="H250" s="230">
        <v>160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AT250" s="236" t="s">
        <v>136</v>
      </c>
      <c r="AU250" s="236" t="s">
        <v>84</v>
      </c>
      <c r="AV250" s="12" t="s">
        <v>84</v>
      </c>
      <c r="AW250" s="12" t="s">
        <v>35</v>
      </c>
      <c r="AX250" s="12" t="s">
        <v>82</v>
      </c>
      <c r="AY250" s="236" t="s">
        <v>126</v>
      </c>
    </row>
    <row r="251" s="1" customFormat="1" ht="16.5" customHeight="1">
      <c r="B251" s="37"/>
      <c r="C251" s="203" t="s">
        <v>540</v>
      </c>
      <c r="D251" s="203" t="s">
        <v>129</v>
      </c>
      <c r="E251" s="204" t="s">
        <v>541</v>
      </c>
      <c r="F251" s="205" t="s">
        <v>542</v>
      </c>
      <c r="G251" s="206" t="s">
        <v>132</v>
      </c>
      <c r="H251" s="207">
        <v>2.3999999999999999</v>
      </c>
      <c r="I251" s="208"/>
      <c r="J251" s="209">
        <f>ROUND(I251*H251,2)</f>
        <v>0</v>
      </c>
      <c r="K251" s="205" t="s">
        <v>133</v>
      </c>
      <c r="L251" s="42"/>
      <c r="M251" s="210" t="s">
        <v>28</v>
      </c>
      <c r="N251" s="211" t="s">
        <v>45</v>
      </c>
      <c r="O251" s="78"/>
      <c r="P251" s="212">
        <f>O251*H251</f>
        <v>0</v>
      </c>
      <c r="Q251" s="212">
        <v>0</v>
      </c>
      <c r="R251" s="212">
        <f>Q251*H251</f>
        <v>0</v>
      </c>
      <c r="S251" s="212">
        <v>0</v>
      </c>
      <c r="T251" s="213">
        <f>S251*H251</f>
        <v>0</v>
      </c>
      <c r="AR251" s="16" t="s">
        <v>134</v>
      </c>
      <c r="AT251" s="16" t="s">
        <v>129</v>
      </c>
      <c r="AU251" s="16" t="s">
        <v>84</v>
      </c>
      <c r="AY251" s="16" t="s">
        <v>126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6" t="s">
        <v>82</v>
      </c>
      <c r="BK251" s="214">
        <f>ROUND(I251*H251,2)</f>
        <v>0</v>
      </c>
      <c r="BL251" s="16" t="s">
        <v>134</v>
      </c>
      <c r="BM251" s="16" t="s">
        <v>543</v>
      </c>
    </row>
    <row r="252" s="11" customFormat="1">
      <c r="B252" s="215"/>
      <c r="C252" s="216"/>
      <c r="D252" s="217" t="s">
        <v>136</v>
      </c>
      <c r="E252" s="218" t="s">
        <v>28</v>
      </c>
      <c r="F252" s="219" t="s">
        <v>544</v>
      </c>
      <c r="G252" s="216"/>
      <c r="H252" s="218" t="s">
        <v>28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136</v>
      </c>
      <c r="AU252" s="225" t="s">
        <v>84</v>
      </c>
      <c r="AV252" s="11" t="s">
        <v>82</v>
      </c>
      <c r="AW252" s="11" t="s">
        <v>35</v>
      </c>
      <c r="AX252" s="11" t="s">
        <v>74</v>
      </c>
      <c r="AY252" s="225" t="s">
        <v>126</v>
      </c>
    </row>
    <row r="253" s="12" customFormat="1">
      <c r="B253" s="226"/>
      <c r="C253" s="227"/>
      <c r="D253" s="217" t="s">
        <v>136</v>
      </c>
      <c r="E253" s="228" t="s">
        <v>28</v>
      </c>
      <c r="F253" s="229" t="s">
        <v>545</v>
      </c>
      <c r="G253" s="227"/>
      <c r="H253" s="230">
        <v>2.3999999999999999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AT253" s="236" t="s">
        <v>136</v>
      </c>
      <c r="AU253" s="236" t="s">
        <v>84</v>
      </c>
      <c r="AV253" s="12" t="s">
        <v>84</v>
      </c>
      <c r="AW253" s="12" t="s">
        <v>35</v>
      </c>
      <c r="AX253" s="12" t="s">
        <v>82</v>
      </c>
      <c r="AY253" s="236" t="s">
        <v>126</v>
      </c>
    </row>
    <row r="254" s="1" customFormat="1" ht="22.5" customHeight="1">
      <c r="B254" s="37"/>
      <c r="C254" s="203" t="s">
        <v>546</v>
      </c>
      <c r="D254" s="203" t="s">
        <v>129</v>
      </c>
      <c r="E254" s="204" t="s">
        <v>547</v>
      </c>
      <c r="F254" s="205" t="s">
        <v>548</v>
      </c>
      <c r="G254" s="206" t="s">
        <v>132</v>
      </c>
      <c r="H254" s="207">
        <v>17.100000000000001</v>
      </c>
      <c r="I254" s="208"/>
      <c r="J254" s="209">
        <f>ROUND(I254*H254,2)</f>
        <v>0</v>
      </c>
      <c r="K254" s="205" t="s">
        <v>133</v>
      </c>
      <c r="L254" s="42"/>
      <c r="M254" s="210" t="s">
        <v>28</v>
      </c>
      <c r="N254" s="211" t="s">
        <v>45</v>
      </c>
      <c r="O254" s="78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AR254" s="16" t="s">
        <v>134</v>
      </c>
      <c r="AT254" s="16" t="s">
        <v>129</v>
      </c>
      <c r="AU254" s="16" t="s">
        <v>84</v>
      </c>
      <c r="AY254" s="16" t="s">
        <v>126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82</v>
      </c>
      <c r="BK254" s="214">
        <f>ROUND(I254*H254,2)</f>
        <v>0</v>
      </c>
      <c r="BL254" s="16" t="s">
        <v>134</v>
      </c>
      <c r="BM254" s="16" t="s">
        <v>549</v>
      </c>
    </row>
    <row r="255" s="12" customFormat="1">
      <c r="B255" s="226"/>
      <c r="C255" s="227"/>
      <c r="D255" s="217" t="s">
        <v>136</v>
      </c>
      <c r="E255" s="228" t="s">
        <v>28</v>
      </c>
      <c r="F255" s="229" t="s">
        <v>550</v>
      </c>
      <c r="G255" s="227"/>
      <c r="H255" s="230">
        <v>16.800000000000001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136</v>
      </c>
      <c r="AU255" s="236" t="s">
        <v>84</v>
      </c>
      <c r="AV255" s="12" t="s">
        <v>84</v>
      </c>
      <c r="AW255" s="12" t="s">
        <v>35</v>
      </c>
      <c r="AX255" s="12" t="s">
        <v>74</v>
      </c>
      <c r="AY255" s="236" t="s">
        <v>126</v>
      </c>
    </row>
    <row r="256" s="11" customFormat="1">
      <c r="B256" s="215"/>
      <c r="C256" s="216"/>
      <c r="D256" s="217" t="s">
        <v>136</v>
      </c>
      <c r="E256" s="218" t="s">
        <v>28</v>
      </c>
      <c r="F256" s="219" t="s">
        <v>551</v>
      </c>
      <c r="G256" s="216"/>
      <c r="H256" s="218" t="s">
        <v>28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136</v>
      </c>
      <c r="AU256" s="225" t="s">
        <v>84</v>
      </c>
      <c r="AV256" s="11" t="s">
        <v>82</v>
      </c>
      <c r="AW256" s="11" t="s">
        <v>35</v>
      </c>
      <c r="AX256" s="11" t="s">
        <v>74</v>
      </c>
      <c r="AY256" s="225" t="s">
        <v>126</v>
      </c>
    </row>
    <row r="257" s="12" customFormat="1">
      <c r="B257" s="226"/>
      <c r="C257" s="227"/>
      <c r="D257" s="217" t="s">
        <v>136</v>
      </c>
      <c r="E257" s="228" t="s">
        <v>28</v>
      </c>
      <c r="F257" s="229" t="s">
        <v>552</v>
      </c>
      <c r="G257" s="227"/>
      <c r="H257" s="230">
        <v>-1.256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136</v>
      </c>
      <c r="AU257" s="236" t="s">
        <v>84</v>
      </c>
      <c r="AV257" s="12" t="s">
        <v>84</v>
      </c>
      <c r="AW257" s="12" t="s">
        <v>35</v>
      </c>
      <c r="AX257" s="12" t="s">
        <v>74</v>
      </c>
      <c r="AY257" s="236" t="s">
        <v>126</v>
      </c>
    </row>
    <row r="258" s="12" customFormat="1">
      <c r="B258" s="226"/>
      <c r="C258" s="227"/>
      <c r="D258" s="217" t="s">
        <v>136</v>
      </c>
      <c r="E258" s="228" t="s">
        <v>28</v>
      </c>
      <c r="F258" s="229" t="s">
        <v>553</v>
      </c>
      <c r="G258" s="227"/>
      <c r="H258" s="230">
        <v>1.5560000000000001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AT258" s="236" t="s">
        <v>136</v>
      </c>
      <c r="AU258" s="236" t="s">
        <v>84</v>
      </c>
      <c r="AV258" s="12" t="s">
        <v>84</v>
      </c>
      <c r="AW258" s="12" t="s">
        <v>35</v>
      </c>
      <c r="AX258" s="12" t="s">
        <v>74</v>
      </c>
      <c r="AY258" s="236" t="s">
        <v>126</v>
      </c>
    </row>
    <row r="259" s="13" customFormat="1">
      <c r="B259" s="237"/>
      <c r="C259" s="238"/>
      <c r="D259" s="217" t="s">
        <v>136</v>
      </c>
      <c r="E259" s="239" t="s">
        <v>28</v>
      </c>
      <c r="F259" s="240" t="s">
        <v>146</v>
      </c>
      <c r="G259" s="238"/>
      <c r="H259" s="241">
        <v>17.100000000000001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136</v>
      </c>
      <c r="AU259" s="247" t="s">
        <v>84</v>
      </c>
      <c r="AV259" s="13" t="s">
        <v>134</v>
      </c>
      <c r="AW259" s="13" t="s">
        <v>35</v>
      </c>
      <c r="AX259" s="13" t="s">
        <v>82</v>
      </c>
      <c r="AY259" s="247" t="s">
        <v>126</v>
      </c>
    </row>
    <row r="260" s="10" customFormat="1" ht="22.8" customHeight="1">
      <c r="B260" s="187"/>
      <c r="C260" s="188"/>
      <c r="D260" s="189" t="s">
        <v>73</v>
      </c>
      <c r="E260" s="201" t="s">
        <v>134</v>
      </c>
      <c r="F260" s="201" t="s">
        <v>160</v>
      </c>
      <c r="G260" s="188"/>
      <c r="H260" s="188"/>
      <c r="I260" s="191"/>
      <c r="J260" s="202">
        <f>BK260</f>
        <v>0</v>
      </c>
      <c r="K260" s="188"/>
      <c r="L260" s="193"/>
      <c r="M260" s="194"/>
      <c r="N260" s="195"/>
      <c r="O260" s="195"/>
      <c r="P260" s="196">
        <f>SUM(P261:P281)</f>
        <v>0</v>
      </c>
      <c r="Q260" s="195"/>
      <c r="R260" s="196">
        <f>SUM(R261:R281)</f>
        <v>22.3916</v>
      </c>
      <c r="S260" s="195"/>
      <c r="T260" s="197">
        <f>SUM(T261:T281)</f>
        <v>0</v>
      </c>
      <c r="AR260" s="198" t="s">
        <v>82</v>
      </c>
      <c r="AT260" s="199" t="s">
        <v>73</v>
      </c>
      <c r="AU260" s="199" t="s">
        <v>82</v>
      </c>
      <c r="AY260" s="198" t="s">
        <v>126</v>
      </c>
      <c r="BK260" s="200">
        <f>SUM(BK261:BK281)</f>
        <v>0</v>
      </c>
    </row>
    <row r="261" s="1" customFormat="1" ht="16.5" customHeight="1">
      <c r="B261" s="37"/>
      <c r="C261" s="203" t="s">
        <v>554</v>
      </c>
      <c r="D261" s="203" t="s">
        <v>129</v>
      </c>
      <c r="E261" s="204" t="s">
        <v>555</v>
      </c>
      <c r="F261" s="205" t="s">
        <v>556</v>
      </c>
      <c r="G261" s="206" t="s">
        <v>132</v>
      </c>
      <c r="H261" s="207">
        <v>10</v>
      </c>
      <c r="I261" s="208"/>
      <c r="J261" s="209">
        <f>ROUND(I261*H261,2)</f>
        <v>0</v>
      </c>
      <c r="K261" s="205" t="s">
        <v>133</v>
      </c>
      <c r="L261" s="42"/>
      <c r="M261" s="210" t="s">
        <v>28</v>
      </c>
      <c r="N261" s="211" t="s">
        <v>45</v>
      </c>
      <c r="O261" s="78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AR261" s="16" t="s">
        <v>134</v>
      </c>
      <c r="AT261" s="16" t="s">
        <v>129</v>
      </c>
      <c r="AU261" s="16" t="s">
        <v>84</v>
      </c>
      <c r="AY261" s="16" t="s">
        <v>126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6" t="s">
        <v>82</v>
      </c>
      <c r="BK261" s="214">
        <f>ROUND(I261*H261,2)</f>
        <v>0</v>
      </c>
      <c r="BL261" s="16" t="s">
        <v>134</v>
      </c>
      <c r="BM261" s="16" t="s">
        <v>557</v>
      </c>
    </row>
    <row r="262" s="11" customFormat="1">
      <c r="B262" s="215"/>
      <c r="C262" s="216"/>
      <c r="D262" s="217" t="s">
        <v>136</v>
      </c>
      <c r="E262" s="218" t="s">
        <v>28</v>
      </c>
      <c r="F262" s="219" t="s">
        <v>558</v>
      </c>
      <c r="G262" s="216"/>
      <c r="H262" s="218" t="s">
        <v>28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136</v>
      </c>
      <c r="AU262" s="225" t="s">
        <v>84</v>
      </c>
      <c r="AV262" s="11" t="s">
        <v>82</v>
      </c>
      <c r="AW262" s="11" t="s">
        <v>35</v>
      </c>
      <c r="AX262" s="11" t="s">
        <v>74</v>
      </c>
      <c r="AY262" s="225" t="s">
        <v>126</v>
      </c>
    </row>
    <row r="263" s="12" customFormat="1">
      <c r="B263" s="226"/>
      <c r="C263" s="227"/>
      <c r="D263" s="217" t="s">
        <v>136</v>
      </c>
      <c r="E263" s="228" t="s">
        <v>28</v>
      </c>
      <c r="F263" s="229" t="s">
        <v>559</v>
      </c>
      <c r="G263" s="227"/>
      <c r="H263" s="230">
        <v>10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136</v>
      </c>
      <c r="AU263" s="236" t="s">
        <v>84</v>
      </c>
      <c r="AV263" s="12" t="s">
        <v>84</v>
      </c>
      <c r="AW263" s="12" t="s">
        <v>35</v>
      </c>
      <c r="AX263" s="12" t="s">
        <v>82</v>
      </c>
      <c r="AY263" s="236" t="s">
        <v>126</v>
      </c>
    </row>
    <row r="264" s="1" customFormat="1" ht="22.5" customHeight="1">
      <c r="B264" s="37"/>
      <c r="C264" s="203" t="s">
        <v>560</v>
      </c>
      <c r="D264" s="203" t="s">
        <v>129</v>
      </c>
      <c r="E264" s="204" t="s">
        <v>561</v>
      </c>
      <c r="F264" s="205" t="s">
        <v>562</v>
      </c>
      <c r="G264" s="206" t="s">
        <v>527</v>
      </c>
      <c r="H264" s="207">
        <v>110</v>
      </c>
      <c r="I264" s="208"/>
      <c r="J264" s="209">
        <f>ROUND(I264*H264,2)</f>
        <v>0</v>
      </c>
      <c r="K264" s="205" t="s">
        <v>133</v>
      </c>
      <c r="L264" s="42"/>
      <c r="M264" s="210" t="s">
        <v>28</v>
      </c>
      <c r="N264" s="211" t="s">
        <v>45</v>
      </c>
      <c r="O264" s="78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AR264" s="16" t="s">
        <v>134</v>
      </c>
      <c r="AT264" s="16" t="s">
        <v>129</v>
      </c>
      <c r="AU264" s="16" t="s">
        <v>84</v>
      </c>
      <c r="AY264" s="16" t="s">
        <v>126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6" t="s">
        <v>82</v>
      </c>
      <c r="BK264" s="214">
        <f>ROUND(I264*H264,2)</f>
        <v>0</v>
      </c>
      <c r="BL264" s="16" t="s">
        <v>134</v>
      </c>
      <c r="BM264" s="16" t="s">
        <v>563</v>
      </c>
    </row>
    <row r="265" s="11" customFormat="1">
      <c r="B265" s="215"/>
      <c r="C265" s="216"/>
      <c r="D265" s="217" t="s">
        <v>136</v>
      </c>
      <c r="E265" s="218" t="s">
        <v>28</v>
      </c>
      <c r="F265" s="219" t="s">
        <v>564</v>
      </c>
      <c r="G265" s="216"/>
      <c r="H265" s="218" t="s">
        <v>28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136</v>
      </c>
      <c r="AU265" s="225" t="s">
        <v>84</v>
      </c>
      <c r="AV265" s="11" t="s">
        <v>82</v>
      </c>
      <c r="AW265" s="11" t="s">
        <v>35</v>
      </c>
      <c r="AX265" s="11" t="s">
        <v>74</v>
      </c>
      <c r="AY265" s="225" t="s">
        <v>126</v>
      </c>
    </row>
    <row r="266" s="12" customFormat="1">
      <c r="B266" s="226"/>
      <c r="C266" s="227"/>
      <c r="D266" s="217" t="s">
        <v>136</v>
      </c>
      <c r="E266" s="228" t="s">
        <v>28</v>
      </c>
      <c r="F266" s="229" t="s">
        <v>565</v>
      </c>
      <c r="G266" s="227"/>
      <c r="H266" s="230">
        <v>110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AT266" s="236" t="s">
        <v>136</v>
      </c>
      <c r="AU266" s="236" t="s">
        <v>84</v>
      </c>
      <c r="AV266" s="12" t="s">
        <v>84</v>
      </c>
      <c r="AW266" s="12" t="s">
        <v>35</v>
      </c>
      <c r="AX266" s="12" t="s">
        <v>82</v>
      </c>
      <c r="AY266" s="236" t="s">
        <v>126</v>
      </c>
    </row>
    <row r="267" s="1" customFormat="1" ht="22.5" customHeight="1">
      <c r="B267" s="37"/>
      <c r="C267" s="203" t="s">
        <v>566</v>
      </c>
      <c r="D267" s="203" t="s">
        <v>129</v>
      </c>
      <c r="E267" s="204" t="s">
        <v>567</v>
      </c>
      <c r="F267" s="205" t="s">
        <v>568</v>
      </c>
      <c r="G267" s="206" t="s">
        <v>527</v>
      </c>
      <c r="H267" s="207">
        <v>110</v>
      </c>
      <c r="I267" s="208"/>
      <c r="J267" s="209">
        <f>ROUND(I267*H267,2)</f>
        <v>0</v>
      </c>
      <c r="K267" s="205" t="s">
        <v>133</v>
      </c>
      <c r="L267" s="42"/>
      <c r="M267" s="210" t="s">
        <v>28</v>
      </c>
      <c r="N267" s="211" t="s">
        <v>45</v>
      </c>
      <c r="O267" s="78"/>
      <c r="P267" s="212">
        <f>O267*H267</f>
        <v>0</v>
      </c>
      <c r="Q267" s="212">
        <v>0.20300000000000001</v>
      </c>
      <c r="R267" s="212">
        <f>Q267*H267</f>
        <v>22.330000000000002</v>
      </c>
      <c r="S267" s="212">
        <v>0</v>
      </c>
      <c r="T267" s="213">
        <f>S267*H267</f>
        <v>0</v>
      </c>
      <c r="AR267" s="16" t="s">
        <v>134</v>
      </c>
      <c r="AT267" s="16" t="s">
        <v>129</v>
      </c>
      <c r="AU267" s="16" t="s">
        <v>84</v>
      </c>
      <c r="AY267" s="16" t="s">
        <v>126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6" t="s">
        <v>82</v>
      </c>
      <c r="BK267" s="214">
        <f>ROUND(I267*H267,2)</f>
        <v>0</v>
      </c>
      <c r="BL267" s="16" t="s">
        <v>134</v>
      </c>
      <c r="BM267" s="16" t="s">
        <v>569</v>
      </c>
    </row>
    <row r="268" s="11" customFormat="1">
      <c r="B268" s="215"/>
      <c r="C268" s="216"/>
      <c r="D268" s="217" t="s">
        <v>136</v>
      </c>
      <c r="E268" s="218" t="s">
        <v>28</v>
      </c>
      <c r="F268" s="219" t="s">
        <v>564</v>
      </c>
      <c r="G268" s="216"/>
      <c r="H268" s="218" t="s">
        <v>28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136</v>
      </c>
      <c r="AU268" s="225" t="s">
        <v>84</v>
      </c>
      <c r="AV268" s="11" t="s">
        <v>82</v>
      </c>
      <c r="AW268" s="11" t="s">
        <v>35</v>
      </c>
      <c r="AX268" s="11" t="s">
        <v>74</v>
      </c>
      <c r="AY268" s="225" t="s">
        <v>126</v>
      </c>
    </row>
    <row r="269" s="12" customFormat="1">
      <c r="B269" s="226"/>
      <c r="C269" s="227"/>
      <c r="D269" s="217" t="s">
        <v>136</v>
      </c>
      <c r="E269" s="228" t="s">
        <v>28</v>
      </c>
      <c r="F269" s="229" t="s">
        <v>565</v>
      </c>
      <c r="G269" s="227"/>
      <c r="H269" s="230">
        <v>110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AT269" s="236" t="s">
        <v>136</v>
      </c>
      <c r="AU269" s="236" t="s">
        <v>84</v>
      </c>
      <c r="AV269" s="12" t="s">
        <v>84</v>
      </c>
      <c r="AW269" s="12" t="s">
        <v>35</v>
      </c>
      <c r="AX269" s="12" t="s">
        <v>82</v>
      </c>
      <c r="AY269" s="236" t="s">
        <v>126</v>
      </c>
    </row>
    <row r="270" s="1" customFormat="1" ht="22.5" customHeight="1">
      <c r="B270" s="37"/>
      <c r="C270" s="203" t="s">
        <v>570</v>
      </c>
      <c r="D270" s="203" t="s">
        <v>129</v>
      </c>
      <c r="E270" s="204" t="s">
        <v>571</v>
      </c>
      <c r="F270" s="205" t="s">
        <v>572</v>
      </c>
      <c r="G270" s="206" t="s">
        <v>527</v>
      </c>
      <c r="H270" s="207">
        <v>110</v>
      </c>
      <c r="I270" s="208"/>
      <c r="J270" s="209">
        <f>ROUND(I270*H270,2)</f>
        <v>0</v>
      </c>
      <c r="K270" s="205" t="s">
        <v>133</v>
      </c>
      <c r="L270" s="42"/>
      <c r="M270" s="210" t="s">
        <v>28</v>
      </c>
      <c r="N270" s="211" t="s">
        <v>45</v>
      </c>
      <c r="O270" s="78"/>
      <c r="P270" s="212">
        <f>O270*H270</f>
        <v>0</v>
      </c>
      <c r="Q270" s="212">
        <v>6.0000000000000002E-05</v>
      </c>
      <c r="R270" s="212">
        <f>Q270*H270</f>
        <v>0.0066</v>
      </c>
      <c r="S270" s="212">
        <v>0</v>
      </c>
      <c r="T270" s="213">
        <f>S270*H270</f>
        <v>0</v>
      </c>
      <c r="AR270" s="16" t="s">
        <v>134</v>
      </c>
      <c r="AT270" s="16" t="s">
        <v>129</v>
      </c>
      <c r="AU270" s="16" t="s">
        <v>84</v>
      </c>
      <c r="AY270" s="16" t="s">
        <v>126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6" t="s">
        <v>82</v>
      </c>
      <c r="BK270" s="214">
        <f>ROUND(I270*H270,2)</f>
        <v>0</v>
      </c>
      <c r="BL270" s="16" t="s">
        <v>134</v>
      </c>
      <c r="BM270" s="16" t="s">
        <v>573</v>
      </c>
    </row>
    <row r="271" s="11" customFormat="1">
      <c r="B271" s="215"/>
      <c r="C271" s="216"/>
      <c r="D271" s="217" t="s">
        <v>136</v>
      </c>
      <c r="E271" s="218" t="s">
        <v>28</v>
      </c>
      <c r="F271" s="219" t="s">
        <v>574</v>
      </c>
      <c r="G271" s="216"/>
      <c r="H271" s="218" t="s">
        <v>28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136</v>
      </c>
      <c r="AU271" s="225" t="s">
        <v>84</v>
      </c>
      <c r="AV271" s="11" t="s">
        <v>82</v>
      </c>
      <c r="AW271" s="11" t="s">
        <v>35</v>
      </c>
      <c r="AX271" s="11" t="s">
        <v>74</v>
      </c>
      <c r="AY271" s="225" t="s">
        <v>126</v>
      </c>
    </row>
    <row r="272" s="12" customFormat="1">
      <c r="B272" s="226"/>
      <c r="C272" s="227"/>
      <c r="D272" s="217" t="s">
        <v>136</v>
      </c>
      <c r="E272" s="228" t="s">
        <v>28</v>
      </c>
      <c r="F272" s="229" t="s">
        <v>565</v>
      </c>
      <c r="G272" s="227"/>
      <c r="H272" s="230">
        <v>110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136</v>
      </c>
      <c r="AU272" s="236" t="s">
        <v>84</v>
      </c>
      <c r="AV272" s="12" t="s">
        <v>84</v>
      </c>
      <c r="AW272" s="12" t="s">
        <v>35</v>
      </c>
      <c r="AX272" s="12" t="s">
        <v>82</v>
      </c>
      <c r="AY272" s="236" t="s">
        <v>126</v>
      </c>
    </row>
    <row r="273" s="1" customFormat="1" ht="22.5" customHeight="1">
      <c r="B273" s="37"/>
      <c r="C273" s="203" t="s">
        <v>575</v>
      </c>
      <c r="D273" s="203" t="s">
        <v>129</v>
      </c>
      <c r="E273" s="204" t="s">
        <v>576</v>
      </c>
      <c r="F273" s="205" t="s">
        <v>577</v>
      </c>
      <c r="G273" s="206" t="s">
        <v>527</v>
      </c>
      <c r="H273" s="207">
        <v>110</v>
      </c>
      <c r="I273" s="208"/>
      <c r="J273" s="209">
        <f>ROUND(I273*H273,2)</f>
        <v>0</v>
      </c>
      <c r="K273" s="205" t="s">
        <v>133</v>
      </c>
      <c r="L273" s="42"/>
      <c r="M273" s="210" t="s">
        <v>28</v>
      </c>
      <c r="N273" s="211" t="s">
        <v>45</v>
      </c>
      <c r="O273" s="78"/>
      <c r="P273" s="212">
        <f>O273*H273</f>
        <v>0</v>
      </c>
      <c r="Q273" s="212">
        <v>0</v>
      </c>
      <c r="R273" s="212">
        <f>Q273*H273</f>
        <v>0</v>
      </c>
      <c r="S273" s="212">
        <v>0</v>
      </c>
      <c r="T273" s="213">
        <f>S273*H273</f>
        <v>0</v>
      </c>
      <c r="AR273" s="16" t="s">
        <v>134</v>
      </c>
      <c r="AT273" s="16" t="s">
        <v>129</v>
      </c>
      <c r="AU273" s="16" t="s">
        <v>84</v>
      </c>
      <c r="AY273" s="16" t="s">
        <v>126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6" t="s">
        <v>82</v>
      </c>
      <c r="BK273" s="214">
        <f>ROUND(I273*H273,2)</f>
        <v>0</v>
      </c>
      <c r="BL273" s="16" t="s">
        <v>134</v>
      </c>
      <c r="BM273" s="16" t="s">
        <v>578</v>
      </c>
    </row>
    <row r="274" s="11" customFormat="1">
      <c r="B274" s="215"/>
      <c r="C274" s="216"/>
      <c r="D274" s="217" t="s">
        <v>136</v>
      </c>
      <c r="E274" s="218" t="s">
        <v>28</v>
      </c>
      <c r="F274" s="219" t="s">
        <v>574</v>
      </c>
      <c r="G274" s="216"/>
      <c r="H274" s="218" t="s">
        <v>28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136</v>
      </c>
      <c r="AU274" s="225" t="s">
        <v>84</v>
      </c>
      <c r="AV274" s="11" t="s">
        <v>82</v>
      </c>
      <c r="AW274" s="11" t="s">
        <v>35</v>
      </c>
      <c r="AX274" s="11" t="s">
        <v>74</v>
      </c>
      <c r="AY274" s="225" t="s">
        <v>126</v>
      </c>
    </row>
    <row r="275" s="12" customFormat="1">
      <c r="B275" s="226"/>
      <c r="C275" s="227"/>
      <c r="D275" s="217" t="s">
        <v>136</v>
      </c>
      <c r="E275" s="228" t="s">
        <v>28</v>
      </c>
      <c r="F275" s="229" t="s">
        <v>565</v>
      </c>
      <c r="G275" s="227"/>
      <c r="H275" s="230">
        <v>110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AT275" s="236" t="s">
        <v>136</v>
      </c>
      <c r="AU275" s="236" t="s">
        <v>84</v>
      </c>
      <c r="AV275" s="12" t="s">
        <v>84</v>
      </c>
      <c r="AW275" s="12" t="s">
        <v>35</v>
      </c>
      <c r="AX275" s="12" t="s">
        <v>82</v>
      </c>
      <c r="AY275" s="236" t="s">
        <v>126</v>
      </c>
    </row>
    <row r="276" s="1" customFormat="1" ht="16.5" customHeight="1">
      <c r="B276" s="37"/>
      <c r="C276" s="203" t="s">
        <v>579</v>
      </c>
      <c r="D276" s="203" t="s">
        <v>129</v>
      </c>
      <c r="E276" s="204" t="s">
        <v>580</v>
      </c>
      <c r="F276" s="205" t="s">
        <v>581</v>
      </c>
      <c r="G276" s="206" t="s">
        <v>527</v>
      </c>
      <c r="H276" s="207">
        <v>110</v>
      </c>
      <c r="I276" s="208"/>
      <c r="J276" s="209">
        <f>ROUND(I276*H276,2)</f>
        <v>0</v>
      </c>
      <c r="K276" s="205" t="s">
        <v>28</v>
      </c>
      <c r="L276" s="42"/>
      <c r="M276" s="210" t="s">
        <v>28</v>
      </c>
      <c r="N276" s="211" t="s">
        <v>45</v>
      </c>
      <c r="O276" s="78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AR276" s="16" t="s">
        <v>134</v>
      </c>
      <c r="AT276" s="16" t="s">
        <v>129</v>
      </c>
      <c r="AU276" s="16" t="s">
        <v>84</v>
      </c>
      <c r="AY276" s="16" t="s">
        <v>126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6" t="s">
        <v>82</v>
      </c>
      <c r="BK276" s="214">
        <f>ROUND(I276*H276,2)</f>
        <v>0</v>
      </c>
      <c r="BL276" s="16" t="s">
        <v>134</v>
      </c>
      <c r="BM276" s="16" t="s">
        <v>582</v>
      </c>
    </row>
    <row r="277" s="11" customFormat="1">
      <c r="B277" s="215"/>
      <c r="C277" s="216"/>
      <c r="D277" s="217" t="s">
        <v>136</v>
      </c>
      <c r="E277" s="218" t="s">
        <v>28</v>
      </c>
      <c r="F277" s="219" t="s">
        <v>583</v>
      </c>
      <c r="G277" s="216"/>
      <c r="H277" s="218" t="s">
        <v>28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136</v>
      </c>
      <c r="AU277" s="225" t="s">
        <v>84</v>
      </c>
      <c r="AV277" s="11" t="s">
        <v>82</v>
      </c>
      <c r="AW277" s="11" t="s">
        <v>35</v>
      </c>
      <c r="AX277" s="11" t="s">
        <v>74</v>
      </c>
      <c r="AY277" s="225" t="s">
        <v>126</v>
      </c>
    </row>
    <row r="278" s="12" customFormat="1">
      <c r="B278" s="226"/>
      <c r="C278" s="227"/>
      <c r="D278" s="217" t="s">
        <v>136</v>
      </c>
      <c r="E278" s="228" t="s">
        <v>28</v>
      </c>
      <c r="F278" s="229" t="s">
        <v>565</v>
      </c>
      <c r="G278" s="227"/>
      <c r="H278" s="230">
        <v>110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AT278" s="236" t="s">
        <v>136</v>
      </c>
      <c r="AU278" s="236" t="s">
        <v>84</v>
      </c>
      <c r="AV278" s="12" t="s">
        <v>84</v>
      </c>
      <c r="AW278" s="12" t="s">
        <v>35</v>
      </c>
      <c r="AX278" s="12" t="s">
        <v>82</v>
      </c>
      <c r="AY278" s="236" t="s">
        <v>126</v>
      </c>
    </row>
    <row r="279" s="1" customFormat="1" ht="16.5" customHeight="1">
      <c r="B279" s="37"/>
      <c r="C279" s="248" t="s">
        <v>584</v>
      </c>
      <c r="D279" s="248" t="s">
        <v>257</v>
      </c>
      <c r="E279" s="249" t="s">
        <v>585</v>
      </c>
      <c r="F279" s="250" t="s">
        <v>586</v>
      </c>
      <c r="G279" s="251" t="s">
        <v>527</v>
      </c>
      <c r="H279" s="252">
        <v>110</v>
      </c>
      <c r="I279" s="253"/>
      <c r="J279" s="254">
        <f>ROUND(I279*H279,2)</f>
        <v>0</v>
      </c>
      <c r="K279" s="250" t="s">
        <v>28</v>
      </c>
      <c r="L279" s="255"/>
      <c r="M279" s="256" t="s">
        <v>28</v>
      </c>
      <c r="N279" s="257" t="s">
        <v>45</v>
      </c>
      <c r="O279" s="78"/>
      <c r="P279" s="212">
        <f>O279*H279</f>
        <v>0</v>
      </c>
      <c r="Q279" s="212">
        <v>0.00050000000000000001</v>
      </c>
      <c r="R279" s="212">
        <f>Q279*H279</f>
        <v>0.055</v>
      </c>
      <c r="S279" s="212">
        <v>0</v>
      </c>
      <c r="T279" s="213">
        <f>S279*H279</f>
        <v>0</v>
      </c>
      <c r="AR279" s="16" t="s">
        <v>198</v>
      </c>
      <c r="AT279" s="16" t="s">
        <v>257</v>
      </c>
      <c r="AU279" s="16" t="s">
        <v>84</v>
      </c>
      <c r="AY279" s="16" t="s">
        <v>126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6" t="s">
        <v>82</v>
      </c>
      <c r="BK279" s="214">
        <f>ROUND(I279*H279,2)</f>
        <v>0</v>
      </c>
      <c r="BL279" s="16" t="s">
        <v>134</v>
      </c>
      <c r="BM279" s="16" t="s">
        <v>587</v>
      </c>
    </row>
    <row r="280" s="11" customFormat="1">
      <c r="B280" s="215"/>
      <c r="C280" s="216"/>
      <c r="D280" s="217" t="s">
        <v>136</v>
      </c>
      <c r="E280" s="218" t="s">
        <v>28</v>
      </c>
      <c r="F280" s="219" t="s">
        <v>588</v>
      </c>
      <c r="G280" s="216"/>
      <c r="H280" s="218" t="s">
        <v>28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136</v>
      </c>
      <c r="AU280" s="225" t="s">
        <v>84</v>
      </c>
      <c r="AV280" s="11" t="s">
        <v>82</v>
      </c>
      <c r="AW280" s="11" t="s">
        <v>35</v>
      </c>
      <c r="AX280" s="11" t="s">
        <v>74</v>
      </c>
      <c r="AY280" s="225" t="s">
        <v>126</v>
      </c>
    </row>
    <row r="281" s="12" customFormat="1">
      <c r="B281" s="226"/>
      <c r="C281" s="227"/>
      <c r="D281" s="217" t="s">
        <v>136</v>
      </c>
      <c r="E281" s="228" t="s">
        <v>28</v>
      </c>
      <c r="F281" s="229" t="s">
        <v>565</v>
      </c>
      <c r="G281" s="227"/>
      <c r="H281" s="230">
        <v>110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136</v>
      </c>
      <c r="AU281" s="236" t="s">
        <v>84</v>
      </c>
      <c r="AV281" s="12" t="s">
        <v>84</v>
      </c>
      <c r="AW281" s="12" t="s">
        <v>35</v>
      </c>
      <c r="AX281" s="12" t="s">
        <v>82</v>
      </c>
      <c r="AY281" s="236" t="s">
        <v>126</v>
      </c>
    </row>
    <row r="282" s="10" customFormat="1" ht="22.8" customHeight="1">
      <c r="B282" s="187"/>
      <c r="C282" s="188"/>
      <c r="D282" s="189" t="s">
        <v>73</v>
      </c>
      <c r="E282" s="201" t="s">
        <v>589</v>
      </c>
      <c r="F282" s="201" t="s">
        <v>590</v>
      </c>
      <c r="G282" s="188"/>
      <c r="H282" s="188"/>
      <c r="I282" s="191"/>
      <c r="J282" s="202">
        <f>BK282</f>
        <v>0</v>
      </c>
      <c r="K282" s="188"/>
      <c r="L282" s="193"/>
      <c r="M282" s="194"/>
      <c r="N282" s="195"/>
      <c r="O282" s="195"/>
      <c r="P282" s="196">
        <f>SUM(P283:P293)</f>
        <v>0</v>
      </c>
      <c r="Q282" s="195"/>
      <c r="R282" s="196">
        <f>SUM(R283:R293)</f>
        <v>237.02500000000001</v>
      </c>
      <c r="S282" s="195"/>
      <c r="T282" s="197">
        <f>SUM(T283:T293)</f>
        <v>0</v>
      </c>
      <c r="AR282" s="198" t="s">
        <v>82</v>
      </c>
      <c r="AT282" s="199" t="s">
        <v>73</v>
      </c>
      <c r="AU282" s="199" t="s">
        <v>82</v>
      </c>
      <c r="AY282" s="198" t="s">
        <v>126</v>
      </c>
      <c r="BK282" s="200">
        <f>SUM(BK283:BK293)</f>
        <v>0</v>
      </c>
    </row>
    <row r="283" s="1" customFormat="1" ht="16.5" customHeight="1">
      <c r="B283" s="37"/>
      <c r="C283" s="203" t="s">
        <v>591</v>
      </c>
      <c r="D283" s="203" t="s">
        <v>129</v>
      </c>
      <c r="E283" s="204" t="s">
        <v>592</v>
      </c>
      <c r="F283" s="205" t="s">
        <v>593</v>
      </c>
      <c r="G283" s="206" t="s">
        <v>149</v>
      </c>
      <c r="H283" s="207">
        <v>890</v>
      </c>
      <c r="I283" s="208"/>
      <c r="J283" s="209">
        <f>ROUND(I283*H283,2)</f>
        <v>0</v>
      </c>
      <c r="K283" s="205" t="s">
        <v>28</v>
      </c>
      <c r="L283" s="42"/>
      <c r="M283" s="210" t="s">
        <v>28</v>
      </c>
      <c r="N283" s="211" t="s">
        <v>45</v>
      </c>
      <c r="O283" s="78"/>
      <c r="P283" s="212">
        <f>O283*H283</f>
        <v>0</v>
      </c>
      <c r="Q283" s="212">
        <v>0.084250000000000005</v>
      </c>
      <c r="R283" s="212">
        <f>Q283*H283</f>
        <v>74.982500000000002</v>
      </c>
      <c r="S283" s="212">
        <v>0</v>
      </c>
      <c r="T283" s="213">
        <f>S283*H283</f>
        <v>0</v>
      </c>
      <c r="AR283" s="16" t="s">
        <v>134</v>
      </c>
      <c r="AT283" s="16" t="s">
        <v>129</v>
      </c>
      <c r="AU283" s="16" t="s">
        <v>84</v>
      </c>
      <c r="AY283" s="16" t="s">
        <v>126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6" t="s">
        <v>82</v>
      </c>
      <c r="BK283" s="214">
        <f>ROUND(I283*H283,2)</f>
        <v>0</v>
      </c>
      <c r="BL283" s="16" t="s">
        <v>134</v>
      </c>
      <c r="BM283" s="16" t="s">
        <v>594</v>
      </c>
    </row>
    <row r="284" s="11" customFormat="1">
      <c r="B284" s="215"/>
      <c r="C284" s="216"/>
      <c r="D284" s="217" t="s">
        <v>136</v>
      </c>
      <c r="E284" s="218" t="s">
        <v>28</v>
      </c>
      <c r="F284" s="219" t="s">
        <v>595</v>
      </c>
      <c r="G284" s="216"/>
      <c r="H284" s="218" t="s">
        <v>28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136</v>
      </c>
      <c r="AU284" s="225" t="s">
        <v>84</v>
      </c>
      <c r="AV284" s="11" t="s">
        <v>82</v>
      </c>
      <c r="AW284" s="11" t="s">
        <v>35</v>
      </c>
      <c r="AX284" s="11" t="s">
        <v>74</v>
      </c>
      <c r="AY284" s="225" t="s">
        <v>126</v>
      </c>
    </row>
    <row r="285" s="11" customFormat="1">
      <c r="B285" s="215"/>
      <c r="C285" s="216"/>
      <c r="D285" s="217" t="s">
        <v>136</v>
      </c>
      <c r="E285" s="218" t="s">
        <v>28</v>
      </c>
      <c r="F285" s="219" t="s">
        <v>349</v>
      </c>
      <c r="G285" s="216"/>
      <c r="H285" s="218" t="s">
        <v>28</v>
      </c>
      <c r="I285" s="220"/>
      <c r="J285" s="216"/>
      <c r="K285" s="216"/>
      <c r="L285" s="221"/>
      <c r="M285" s="222"/>
      <c r="N285" s="223"/>
      <c r="O285" s="223"/>
      <c r="P285" s="223"/>
      <c r="Q285" s="223"/>
      <c r="R285" s="223"/>
      <c r="S285" s="223"/>
      <c r="T285" s="224"/>
      <c r="AT285" s="225" t="s">
        <v>136</v>
      </c>
      <c r="AU285" s="225" t="s">
        <v>84</v>
      </c>
      <c r="AV285" s="11" t="s">
        <v>82</v>
      </c>
      <c r="AW285" s="11" t="s">
        <v>35</v>
      </c>
      <c r="AX285" s="11" t="s">
        <v>74</v>
      </c>
      <c r="AY285" s="225" t="s">
        <v>126</v>
      </c>
    </row>
    <row r="286" s="12" customFormat="1">
      <c r="B286" s="226"/>
      <c r="C286" s="227"/>
      <c r="D286" s="217" t="s">
        <v>136</v>
      </c>
      <c r="E286" s="228" t="s">
        <v>28</v>
      </c>
      <c r="F286" s="229" t="s">
        <v>596</v>
      </c>
      <c r="G286" s="227"/>
      <c r="H286" s="230">
        <v>890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AT286" s="236" t="s">
        <v>136</v>
      </c>
      <c r="AU286" s="236" t="s">
        <v>84</v>
      </c>
      <c r="AV286" s="12" t="s">
        <v>84</v>
      </c>
      <c r="AW286" s="12" t="s">
        <v>35</v>
      </c>
      <c r="AX286" s="12" t="s">
        <v>82</v>
      </c>
      <c r="AY286" s="236" t="s">
        <v>126</v>
      </c>
    </row>
    <row r="287" s="1" customFormat="1" ht="16.5" customHeight="1">
      <c r="B287" s="37"/>
      <c r="C287" s="248" t="s">
        <v>597</v>
      </c>
      <c r="D287" s="248" t="s">
        <v>257</v>
      </c>
      <c r="E287" s="249" t="s">
        <v>598</v>
      </c>
      <c r="F287" s="250" t="s">
        <v>599</v>
      </c>
      <c r="G287" s="251" t="s">
        <v>149</v>
      </c>
      <c r="H287" s="252">
        <v>899</v>
      </c>
      <c r="I287" s="253"/>
      <c r="J287" s="254">
        <f>ROUND(I287*H287,2)</f>
        <v>0</v>
      </c>
      <c r="K287" s="250" t="s">
        <v>28</v>
      </c>
      <c r="L287" s="255"/>
      <c r="M287" s="256" t="s">
        <v>28</v>
      </c>
      <c r="N287" s="257" t="s">
        <v>45</v>
      </c>
      <c r="O287" s="78"/>
      <c r="P287" s="212">
        <f>O287*H287</f>
        <v>0</v>
      </c>
      <c r="Q287" s="212">
        <v>0.17999999999999999</v>
      </c>
      <c r="R287" s="212">
        <f>Q287*H287</f>
        <v>161.81999999999999</v>
      </c>
      <c r="S287" s="212">
        <v>0</v>
      </c>
      <c r="T287" s="213">
        <f>S287*H287</f>
        <v>0</v>
      </c>
      <c r="AR287" s="16" t="s">
        <v>198</v>
      </c>
      <c r="AT287" s="16" t="s">
        <v>257</v>
      </c>
      <c r="AU287" s="16" t="s">
        <v>84</v>
      </c>
      <c r="AY287" s="16" t="s">
        <v>126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6" t="s">
        <v>82</v>
      </c>
      <c r="BK287" s="214">
        <f>ROUND(I287*H287,2)</f>
        <v>0</v>
      </c>
      <c r="BL287" s="16" t="s">
        <v>134</v>
      </c>
      <c r="BM287" s="16" t="s">
        <v>600</v>
      </c>
    </row>
    <row r="288" s="11" customFormat="1">
      <c r="B288" s="215"/>
      <c r="C288" s="216"/>
      <c r="D288" s="217" t="s">
        <v>136</v>
      </c>
      <c r="E288" s="218" t="s">
        <v>28</v>
      </c>
      <c r="F288" s="219" t="s">
        <v>601</v>
      </c>
      <c r="G288" s="216"/>
      <c r="H288" s="218" t="s">
        <v>28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136</v>
      </c>
      <c r="AU288" s="225" t="s">
        <v>84</v>
      </c>
      <c r="AV288" s="11" t="s">
        <v>82</v>
      </c>
      <c r="AW288" s="11" t="s">
        <v>35</v>
      </c>
      <c r="AX288" s="11" t="s">
        <v>74</v>
      </c>
      <c r="AY288" s="225" t="s">
        <v>126</v>
      </c>
    </row>
    <row r="289" s="12" customFormat="1">
      <c r="B289" s="226"/>
      <c r="C289" s="227"/>
      <c r="D289" s="217" t="s">
        <v>136</v>
      </c>
      <c r="E289" s="228" t="s">
        <v>28</v>
      </c>
      <c r="F289" s="229" t="s">
        <v>602</v>
      </c>
      <c r="G289" s="227"/>
      <c r="H289" s="230">
        <v>899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AT289" s="236" t="s">
        <v>136</v>
      </c>
      <c r="AU289" s="236" t="s">
        <v>84</v>
      </c>
      <c r="AV289" s="12" t="s">
        <v>84</v>
      </c>
      <c r="AW289" s="12" t="s">
        <v>35</v>
      </c>
      <c r="AX289" s="12" t="s">
        <v>82</v>
      </c>
      <c r="AY289" s="236" t="s">
        <v>126</v>
      </c>
    </row>
    <row r="290" s="1" customFormat="1" ht="16.5" customHeight="1">
      <c r="B290" s="37"/>
      <c r="C290" s="203" t="s">
        <v>603</v>
      </c>
      <c r="D290" s="203" t="s">
        <v>129</v>
      </c>
      <c r="E290" s="204" t="s">
        <v>604</v>
      </c>
      <c r="F290" s="205" t="s">
        <v>605</v>
      </c>
      <c r="G290" s="206" t="s">
        <v>149</v>
      </c>
      <c r="H290" s="207">
        <v>890</v>
      </c>
      <c r="I290" s="208"/>
      <c r="J290" s="209">
        <f>ROUND(I290*H290,2)</f>
        <v>0</v>
      </c>
      <c r="K290" s="205" t="s">
        <v>133</v>
      </c>
      <c r="L290" s="42"/>
      <c r="M290" s="210" t="s">
        <v>28</v>
      </c>
      <c r="N290" s="211" t="s">
        <v>45</v>
      </c>
      <c r="O290" s="78"/>
      <c r="P290" s="212">
        <f>O290*H290</f>
        <v>0</v>
      </c>
      <c r="Q290" s="212">
        <v>0</v>
      </c>
      <c r="R290" s="212">
        <f>Q290*H290</f>
        <v>0</v>
      </c>
      <c r="S290" s="212">
        <v>0</v>
      </c>
      <c r="T290" s="213">
        <f>S290*H290</f>
        <v>0</v>
      </c>
      <c r="AR290" s="16" t="s">
        <v>134</v>
      </c>
      <c r="AT290" s="16" t="s">
        <v>129</v>
      </c>
      <c r="AU290" s="16" t="s">
        <v>84</v>
      </c>
      <c r="AY290" s="16" t="s">
        <v>126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82</v>
      </c>
      <c r="BK290" s="214">
        <f>ROUND(I290*H290,2)</f>
        <v>0</v>
      </c>
      <c r="BL290" s="16" t="s">
        <v>134</v>
      </c>
      <c r="BM290" s="16" t="s">
        <v>606</v>
      </c>
    </row>
    <row r="291" s="11" customFormat="1">
      <c r="B291" s="215"/>
      <c r="C291" s="216"/>
      <c r="D291" s="217" t="s">
        <v>136</v>
      </c>
      <c r="E291" s="218" t="s">
        <v>28</v>
      </c>
      <c r="F291" s="219" t="s">
        <v>607</v>
      </c>
      <c r="G291" s="216"/>
      <c r="H291" s="218" t="s">
        <v>28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136</v>
      </c>
      <c r="AU291" s="225" t="s">
        <v>84</v>
      </c>
      <c r="AV291" s="11" t="s">
        <v>82</v>
      </c>
      <c r="AW291" s="11" t="s">
        <v>35</v>
      </c>
      <c r="AX291" s="11" t="s">
        <v>74</v>
      </c>
      <c r="AY291" s="225" t="s">
        <v>126</v>
      </c>
    </row>
    <row r="292" s="12" customFormat="1">
      <c r="B292" s="226"/>
      <c r="C292" s="227"/>
      <c r="D292" s="217" t="s">
        <v>136</v>
      </c>
      <c r="E292" s="228" t="s">
        <v>28</v>
      </c>
      <c r="F292" s="229" t="s">
        <v>485</v>
      </c>
      <c r="G292" s="227"/>
      <c r="H292" s="230">
        <v>890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136</v>
      </c>
      <c r="AU292" s="236" t="s">
        <v>84</v>
      </c>
      <c r="AV292" s="12" t="s">
        <v>84</v>
      </c>
      <c r="AW292" s="12" t="s">
        <v>35</v>
      </c>
      <c r="AX292" s="12" t="s">
        <v>82</v>
      </c>
      <c r="AY292" s="236" t="s">
        <v>126</v>
      </c>
    </row>
    <row r="293" s="1" customFormat="1" ht="16.5" customHeight="1">
      <c r="B293" s="37"/>
      <c r="C293" s="203" t="s">
        <v>608</v>
      </c>
      <c r="D293" s="203" t="s">
        <v>129</v>
      </c>
      <c r="E293" s="204" t="s">
        <v>609</v>
      </c>
      <c r="F293" s="205" t="s">
        <v>610</v>
      </c>
      <c r="G293" s="206" t="s">
        <v>149</v>
      </c>
      <c r="H293" s="207">
        <v>890</v>
      </c>
      <c r="I293" s="208"/>
      <c r="J293" s="209">
        <f>ROUND(I293*H293,2)</f>
        <v>0</v>
      </c>
      <c r="K293" s="205" t="s">
        <v>133</v>
      </c>
      <c r="L293" s="42"/>
      <c r="M293" s="210" t="s">
        <v>28</v>
      </c>
      <c r="N293" s="211" t="s">
        <v>45</v>
      </c>
      <c r="O293" s="78"/>
      <c r="P293" s="212">
        <f>O293*H293</f>
        <v>0</v>
      </c>
      <c r="Q293" s="212">
        <v>0.00025000000000000001</v>
      </c>
      <c r="R293" s="212">
        <f>Q293*H293</f>
        <v>0.2225</v>
      </c>
      <c r="S293" s="212">
        <v>0</v>
      </c>
      <c r="T293" s="213">
        <f>S293*H293</f>
        <v>0</v>
      </c>
      <c r="AR293" s="16" t="s">
        <v>134</v>
      </c>
      <c r="AT293" s="16" t="s">
        <v>129</v>
      </c>
      <c r="AU293" s="16" t="s">
        <v>84</v>
      </c>
      <c r="AY293" s="16" t="s">
        <v>126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6" t="s">
        <v>82</v>
      </c>
      <c r="BK293" s="214">
        <f>ROUND(I293*H293,2)</f>
        <v>0</v>
      </c>
      <c r="BL293" s="16" t="s">
        <v>134</v>
      </c>
      <c r="BM293" s="16" t="s">
        <v>611</v>
      </c>
    </row>
    <row r="294" s="10" customFormat="1" ht="22.8" customHeight="1">
      <c r="B294" s="187"/>
      <c r="C294" s="188"/>
      <c r="D294" s="189" t="s">
        <v>73</v>
      </c>
      <c r="E294" s="201" t="s">
        <v>612</v>
      </c>
      <c r="F294" s="201" t="s">
        <v>613</v>
      </c>
      <c r="G294" s="188"/>
      <c r="H294" s="188"/>
      <c r="I294" s="191"/>
      <c r="J294" s="202">
        <f>BK294</f>
        <v>0</v>
      </c>
      <c r="K294" s="188"/>
      <c r="L294" s="193"/>
      <c r="M294" s="194"/>
      <c r="N294" s="195"/>
      <c r="O294" s="195"/>
      <c r="P294" s="196">
        <f>SUM(P295:P304)</f>
        <v>0</v>
      </c>
      <c r="Q294" s="195"/>
      <c r="R294" s="196">
        <f>SUM(R295:R304)</f>
        <v>111.10680000000001</v>
      </c>
      <c r="S294" s="195"/>
      <c r="T294" s="197">
        <f>SUM(T295:T304)</f>
        <v>0</v>
      </c>
      <c r="AR294" s="198" t="s">
        <v>82</v>
      </c>
      <c r="AT294" s="199" t="s">
        <v>73</v>
      </c>
      <c r="AU294" s="199" t="s">
        <v>82</v>
      </c>
      <c r="AY294" s="198" t="s">
        <v>126</v>
      </c>
      <c r="BK294" s="200">
        <f>SUM(BK295:BK304)</f>
        <v>0</v>
      </c>
    </row>
    <row r="295" s="1" customFormat="1" ht="33.75" customHeight="1">
      <c r="B295" s="37"/>
      <c r="C295" s="203" t="s">
        <v>614</v>
      </c>
      <c r="D295" s="203" t="s">
        <v>129</v>
      </c>
      <c r="E295" s="204" t="s">
        <v>615</v>
      </c>
      <c r="F295" s="205" t="s">
        <v>616</v>
      </c>
      <c r="G295" s="206" t="s">
        <v>149</v>
      </c>
      <c r="H295" s="207">
        <v>410</v>
      </c>
      <c r="I295" s="208"/>
      <c r="J295" s="209">
        <f>ROUND(I295*H295,2)</f>
        <v>0</v>
      </c>
      <c r="K295" s="205" t="s">
        <v>133</v>
      </c>
      <c r="L295" s="42"/>
      <c r="M295" s="210" t="s">
        <v>28</v>
      </c>
      <c r="N295" s="211" t="s">
        <v>45</v>
      </c>
      <c r="O295" s="78"/>
      <c r="P295" s="212">
        <f>O295*H295</f>
        <v>0</v>
      </c>
      <c r="Q295" s="212">
        <v>0.10362</v>
      </c>
      <c r="R295" s="212">
        <f>Q295*H295</f>
        <v>42.484200000000001</v>
      </c>
      <c r="S295" s="212">
        <v>0</v>
      </c>
      <c r="T295" s="213">
        <f>S295*H295</f>
        <v>0</v>
      </c>
      <c r="AR295" s="16" t="s">
        <v>134</v>
      </c>
      <c r="AT295" s="16" t="s">
        <v>129</v>
      </c>
      <c r="AU295" s="16" t="s">
        <v>84</v>
      </c>
      <c r="AY295" s="16" t="s">
        <v>126</v>
      </c>
      <c r="BE295" s="214">
        <f>IF(N295="základní",J295,0)</f>
        <v>0</v>
      </c>
      <c r="BF295" s="214">
        <f>IF(N295="snížená",J295,0)</f>
        <v>0</v>
      </c>
      <c r="BG295" s="214">
        <f>IF(N295="zákl. přenesená",J295,0)</f>
        <v>0</v>
      </c>
      <c r="BH295" s="214">
        <f>IF(N295="sníž. přenesená",J295,0)</f>
        <v>0</v>
      </c>
      <c r="BI295" s="214">
        <f>IF(N295="nulová",J295,0)</f>
        <v>0</v>
      </c>
      <c r="BJ295" s="16" t="s">
        <v>82</v>
      </c>
      <c r="BK295" s="214">
        <f>ROUND(I295*H295,2)</f>
        <v>0</v>
      </c>
      <c r="BL295" s="16" t="s">
        <v>134</v>
      </c>
      <c r="BM295" s="16" t="s">
        <v>617</v>
      </c>
    </row>
    <row r="296" s="11" customFormat="1">
      <c r="B296" s="215"/>
      <c r="C296" s="216"/>
      <c r="D296" s="217" t="s">
        <v>136</v>
      </c>
      <c r="E296" s="218" t="s">
        <v>28</v>
      </c>
      <c r="F296" s="219" t="s">
        <v>349</v>
      </c>
      <c r="G296" s="216"/>
      <c r="H296" s="218" t="s">
        <v>28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136</v>
      </c>
      <c r="AU296" s="225" t="s">
        <v>84</v>
      </c>
      <c r="AV296" s="11" t="s">
        <v>82</v>
      </c>
      <c r="AW296" s="11" t="s">
        <v>35</v>
      </c>
      <c r="AX296" s="11" t="s">
        <v>74</v>
      </c>
      <c r="AY296" s="225" t="s">
        <v>126</v>
      </c>
    </row>
    <row r="297" s="12" customFormat="1">
      <c r="B297" s="226"/>
      <c r="C297" s="227"/>
      <c r="D297" s="217" t="s">
        <v>136</v>
      </c>
      <c r="E297" s="228" t="s">
        <v>28</v>
      </c>
      <c r="F297" s="229" t="s">
        <v>487</v>
      </c>
      <c r="G297" s="227"/>
      <c r="H297" s="230">
        <v>410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AT297" s="236" t="s">
        <v>136</v>
      </c>
      <c r="AU297" s="236" t="s">
        <v>84</v>
      </c>
      <c r="AV297" s="12" t="s">
        <v>84</v>
      </c>
      <c r="AW297" s="12" t="s">
        <v>35</v>
      </c>
      <c r="AX297" s="12" t="s">
        <v>82</v>
      </c>
      <c r="AY297" s="236" t="s">
        <v>126</v>
      </c>
    </row>
    <row r="298" s="1" customFormat="1" ht="16.5" customHeight="1">
      <c r="B298" s="37"/>
      <c r="C298" s="248" t="s">
        <v>618</v>
      </c>
      <c r="D298" s="248" t="s">
        <v>257</v>
      </c>
      <c r="E298" s="249" t="s">
        <v>619</v>
      </c>
      <c r="F298" s="250" t="s">
        <v>620</v>
      </c>
      <c r="G298" s="251" t="s">
        <v>149</v>
      </c>
      <c r="H298" s="252">
        <v>415</v>
      </c>
      <c r="I298" s="253"/>
      <c r="J298" s="254">
        <f>ROUND(I298*H298,2)</f>
        <v>0</v>
      </c>
      <c r="K298" s="250" t="s">
        <v>28</v>
      </c>
      <c r="L298" s="255"/>
      <c r="M298" s="256" t="s">
        <v>28</v>
      </c>
      <c r="N298" s="257" t="s">
        <v>45</v>
      </c>
      <c r="O298" s="78"/>
      <c r="P298" s="212">
        <f>O298*H298</f>
        <v>0</v>
      </c>
      <c r="Q298" s="212">
        <v>0.16500000000000001</v>
      </c>
      <c r="R298" s="212">
        <f>Q298*H298</f>
        <v>68.475000000000009</v>
      </c>
      <c r="S298" s="212">
        <v>0</v>
      </c>
      <c r="T298" s="213">
        <f>S298*H298</f>
        <v>0</v>
      </c>
      <c r="AR298" s="16" t="s">
        <v>198</v>
      </c>
      <c r="AT298" s="16" t="s">
        <v>257</v>
      </c>
      <c r="AU298" s="16" t="s">
        <v>84</v>
      </c>
      <c r="AY298" s="16" t="s">
        <v>126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6" t="s">
        <v>82</v>
      </c>
      <c r="BK298" s="214">
        <f>ROUND(I298*H298,2)</f>
        <v>0</v>
      </c>
      <c r="BL298" s="16" t="s">
        <v>134</v>
      </c>
      <c r="BM298" s="16" t="s">
        <v>621</v>
      </c>
    </row>
    <row r="299" s="11" customFormat="1">
      <c r="B299" s="215"/>
      <c r="C299" s="216"/>
      <c r="D299" s="217" t="s">
        <v>136</v>
      </c>
      <c r="E299" s="218" t="s">
        <v>28</v>
      </c>
      <c r="F299" s="219" t="s">
        <v>622</v>
      </c>
      <c r="G299" s="216"/>
      <c r="H299" s="218" t="s">
        <v>28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136</v>
      </c>
      <c r="AU299" s="225" t="s">
        <v>84</v>
      </c>
      <c r="AV299" s="11" t="s">
        <v>82</v>
      </c>
      <c r="AW299" s="11" t="s">
        <v>35</v>
      </c>
      <c r="AX299" s="11" t="s">
        <v>74</v>
      </c>
      <c r="AY299" s="225" t="s">
        <v>126</v>
      </c>
    </row>
    <row r="300" s="11" customFormat="1">
      <c r="B300" s="215"/>
      <c r="C300" s="216"/>
      <c r="D300" s="217" t="s">
        <v>136</v>
      </c>
      <c r="E300" s="218" t="s">
        <v>28</v>
      </c>
      <c r="F300" s="219" t="s">
        <v>623</v>
      </c>
      <c r="G300" s="216"/>
      <c r="H300" s="218" t="s">
        <v>28</v>
      </c>
      <c r="I300" s="220"/>
      <c r="J300" s="216"/>
      <c r="K300" s="216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136</v>
      </c>
      <c r="AU300" s="225" t="s">
        <v>84</v>
      </c>
      <c r="AV300" s="11" t="s">
        <v>82</v>
      </c>
      <c r="AW300" s="11" t="s">
        <v>35</v>
      </c>
      <c r="AX300" s="11" t="s">
        <v>74</v>
      </c>
      <c r="AY300" s="225" t="s">
        <v>126</v>
      </c>
    </row>
    <row r="301" s="12" customFormat="1">
      <c r="B301" s="226"/>
      <c r="C301" s="227"/>
      <c r="D301" s="217" t="s">
        <v>136</v>
      </c>
      <c r="E301" s="228" t="s">
        <v>28</v>
      </c>
      <c r="F301" s="229" t="s">
        <v>624</v>
      </c>
      <c r="G301" s="227"/>
      <c r="H301" s="230">
        <v>415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AT301" s="236" t="s">
        <v>136</v>
      </c>
      <c r="AU301" s="236" t="s">
        <v>84</v>
      </c>
      <c r="AV301" s="12" t="s">
        <v>84</v>
      </c>
      <c r="AW301" s="12" t="s">
        <v>35</v>
      </c>
      <c r="AX301" s="12" t="s">
        <v>82</v>
      </c>
      <c r="AY301" s="236" t="s">
        <v>126</v>
      </c>
    </row>
    <row r="302" s="1" customFormat="1" ht="16.5" customHeight="1">
      <c r="B302" s="37"/>
      <c r="C302" s="203" t="s">
        <v>625</v>
      </c>
      <c r="D302" s="203" t="s">
        <v>129</v>
      </c>
      <c r="E302" s="204" t="s">
        <v>626</v>
      </c>
      <c r="F302" s="205" t="s">
        <v>627</v>
      </c>
      <c r="G302" s="206" t="s">
        <v>149</v>
      </c>
      <c r="H302" s="207">
        <v>410</v>
      </c>
      <c r="I302" s="208"/>
      <c r="J302" s="209">
        <f>ROUND(I302*H302,2)</f>
        <v>0</v>
      </c>
      <c r="K302" s="205" t="s">
        <v>133</v>
      </c>
      <c r="L302" s="42"/>
      <c r="M302" s="210" t="s">
        <v>28</v>
      </c>
      <c r="N302" s="211" t="s">
        <v>45</v>
      </c>
      <c r="O302" s="78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AR302" s="16" t="s">
        <v>134</v>
      </c>
      <c r="AT302" s="16" t="s">
        <v>129</v>
      </c>
      <c r="AU302" s="16" t="s">
        <v>84</v>
      </c>
      <c r="AY302" s="16" t="s">
        <v>126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6" t="s">
        <v>82</v>
      </c>
      <c r="BK302" s="214">
        <f>ROUND(I302*H302,2)</f>
        <v>0</v>
      </c>
      <c r="BL302" s="16" t="s">
        <v>134</v>
      </c>
      <c r="BM302" s="16" t="s">
        <v>628</v>
      </c>
    </row>
    <row r="303" s="1" customFormat="1" ht="16.5" customHeight="1">
      <c r="B303" s="37"/>
      <c r="C303" s="203" t="s">
        <v>629</v>
      </c>
      <c r="D303" s="203" t="s">
        <v>129</v>
      </c>
      <c r="E303" s="204" t="s">
        <v>630</v>
      </c>
      <c r="F303" s="205" t="s">
        <v>631</v>
      </c>
      <c r="G303" s="206" t="s">
        <v>149</v>
      </c>
      <c r="H303" s="207">
        <v>410</v>
      </c>
      <c r="I303" s="208"/>
      <c r="J303" s="209">
        <f>ROUND(I303*H303,2)</f>
        <v>0</v>
      </c>
      <c r="K303" s="205" t="s">
        <v>133</v>
      </c>
      <c r="L303" s="42"/>
      <c r="M303" s="210" t="s">
        <v>28</v>
      </c>
      <c r="N303" s="211" t="s">
        <v>45</v>
      </c>
      <c r="O303" s="78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AR303" s="16" t="s">
        <v>134</v>
      </c>
      <c r="AT303" s="16" t="s">
        <v>129</v>
      </c>
      <c r="AU303" s="16" t="s">
        <v>84</v>
      </c>
      <c r="AY303" s="16" t="s">
        <v>126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6" t="s">
        <v>82</v>
      </c>
      <c r="BK303" s="214">
        <f>ROUND(I303*H303,2)</f>
        <v>0</v>
      </c>
      <c r="BL303" s="16" t="s">
        <v>134</v>
      </c>
      <c r="BM303" s="16" t="s">
        <v>632</v>
      </c>
    </row>
    <row r="304" s="1" customFormat="1" ht="16.5" customHeight="1">
      <c r="B304" s="37"/>
      <c r="C304" s="203" t="s">
        <v>633</v>
      </c>
      <c r="D304" s="203" t="s">
        <v>129</v>
      </c>
      <c r="E304" s="204" t="s">
        <v>634</v>
      </c>
      <c r="F304" s="205" t="s">
        <v>635</v>
      </c>
      <c r="G304" s="206" t="s">
        <v>149</v>
      </c>
      <c r="H304" s="207">
        <v>410</v>
      </c>
      <c r="I304" s="208"/>
      <c r="J304" s="209">
        <f>ROUND(I304*H304,2)</f>
        <v>0</v>
      </c>
      <c r="K304" s="205" t="s">
        <v>133</v>
      </c>
      <c r="L304" s="42"/>
      <c r="M304" s="210" t="s">
        <v>28</v>
      </c>
      <c r="N304" s="211" t="s">
        <v>45</v>
      </c>
      <c r="O304" s="78"/>
      <c r="P304" s="212">
        <f>O304*H304</f>
        <v>0</v>
      </c>
      <c r="Q304" s="212">
        <v>0.00036000000000000002</v>
      </c>
      <c r="R304" s="212">
        <f>Q304*H304</f>
        <v>0.14760000000000001</v>
      </c>
      <c r="S304" s="212">
        <v>0</v>
      </c>
      <c r="T304" s="213">
        <f>S304*H304</f>
        <v>0</v>
      </c>
      <c r="AR304" s="16" t="s">
        <v>134</v>
      </c>
      <c r="AT304" s="16" t="s">
        <v>129</v>
      </c>
      <c r="AU304" s="16" t="s">
        <v>84</v>
      </c>
      <c r="AY304" s="16" t="s">
        <v>126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6" t="s">
        <v>82</v>
      </c>
      <c r="BK304" s="214">
        <f>ROUND(I304*H304,2)</f>
        <v>0</v>
      </c>
      <c r="BL304" s="16" t="s">
        <v>134</v>
      </c>
      <c r="BM304" s="16" t="s">
        <v>636</v>
      </c>
    </row>
    <row r="305" s="10" customFormat="1" ht="22.8" customHeight="1">
      <c r="B305" s="187"/>
      <c r="C305" s="188"/>
      <c r="D305" s="189" t="s">
        <v>73</v>
      </c>
      <c r="E305" s="201" t="s">
        <v>637</v>
      </c>
      <c r="F305" s="201" t="s">
        <v>638</v>
      </c>
      <c r="G305" s="188"/>
      <c r="H305" s="188"/>
      <c r="I305" s="191"/>
      <c r="J305" s="202">
        <f>BK305</f>
        <v>0</v>
      </c>
      <c r="K305" s="188"/>
      <c r="L305" s="193"/>
      <c r="M305" s="194"/>
      <c r="N305" s="195"/>
      <c r="O305" s="195"/>
      <c r="P305" s="196">
        <f>SUM(P306:P315)</f>
        <v>0</v>
      </c>
      <c r="Q305" s="195"/>
      <c r="R305" s="196">
        <f>SUM(R306:R315)</f>
        <v>10.362</v>
      </c>
      <c r="S305" s="195"/>
      <c r="T305" s="197">
        <f>SUM(T306:T315)</f>
        <v>29.5</v>
      </c>
      <c r="AR305" s="198" t="s">
        <v>82</v>
      </c>
      <c r="AT305" s="199" t="s">
        <v>73</v>
      </c>
      <c r="AU305" s="199" t="s">
        <v>82</v>
      </c>
      <c r="AY305" s="198" t="s">
        <v>126</v>
      </c>
      <c r="BK305" s="200">
        <f>SUM(BK306:BK315)</f>
        <v>0</v>
      </c>
    </row>
    <row r="306" s="1" customFormat="1" ht="22.5" customHeight="1">
      <c r="B306" s="37"/>
      <c r="C306" s="203" t="s">
        <v>639</v>
      </c>
      <c r="D306" s="203" t="s">
        <v>129</v>
      </c>
      <c r="E306" s="204" t="s">
        <v>640</v>
      </c>
      <c r="F306" s="205" t="s">
        <v>641</v>
      </c>
      <c r="G306" s="206" t="s">
        <v>149</v>
      </c>
      <c r="H306" s="207">
        <v>100</v>
      </c>
      <c r="I306" s="208"/>
      <c r="J306" s="209">
        <f>ROUND(I306*H306,2)</f>
        <v>0</v>
      </c>
      <c r="K306" s="205" t="s">
        <v>133</v>
      </c>
      <c r="L306" s="42"/>
      <c r="M306" s="210" t="s">
        <v>28</v>
      </c>
      <c r="N306" s="211" t="s">
        <v>45</v>
      </c>
      <c r="O306" s="78"/>
      <c r="P306" s="212">
        <f>O306*H306</f>
        <v>0</v>
      </c>
      <c r="Q306" s="212">
        <v>0</v>
      </c>
      <c r="R306" s="212">
        <f>Q306*H306</f>
        <v>0</v>
      </c>
      <c r="S306" s="212">
        <v>0.29499999999999998</v>
      </c>
      <c r="T306" s="213">
        <f>S306*H306</f>
        <v>29.5</v>
      </c>
      <c r="AR306" s="16" t="s">
        <v>134</v>
      </c>
      <c r="AT306" s="16" t="s">
        <v>129</v>
      </c>
      <c r="AU306" s="16" t="s">
        <v>84</v>
      </c>
      <c r="AY306" s="16" t="s">
        <v>126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6" t="s">
        <v>82</v>
      </c>
      <c r="BK306" s="214">
        <f>ROUND(I306*H306,2)</f>
        <v>0</v>
      </c>
      <c r="BL306" s="16" t="s">
        <v>134</v>
      </c>
      <c r="BM306" s="16" t="s">
        <v>642</v>
      </c>
    </row>
    <row r="307" s="11" customFormat="1">
      <c r="B307" s="215"/>
      <c r="C307" s="216"/>
      <c r="D307" s="217" t="s">
        <v>136</v>
      </c>
      <c r="E307" s="218" t="s">
        <v>28</v>
      </c>
      <c r="F307" s="219" t="s">
        <v>643</v>
      </c>
      <c r="G307" s="216"/>
      <c r="H307" s="218" t="s">
        <v>28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136</v>
      </c>
      <c r="AU307" s="225" t="s">
        <v>84</v>
      </c>
      <c r="AV307" s="11" t="s">
        <v>82</v>
      </c>
      <c r="AW307" s="11" t="s">
        <v>35</v>
      </c>
      <c r="AX307" s="11" t="s">
        <v>74</v>
      </c>
      <c r="AY307" s="225" t="s">
        <v>126</v>
      </c>
    </row>
    <row r="308" s="12" customFormat="1">
      <c r="B308" s="226"/>
      <c r="C308" s="227"/>
      <c r="D308" s="217" t="s">
        <v>136</v>
      </c>
      <c r="E308" s="228" t="s">
        <v>28</v>
      </c>
      <c r="F308" s="229" t="s">
        <v>489</v>
      </c>
      <c r="G308" s="227"/>
      <c r="H308" s="230">
        <v>100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AT308" s="236" t="s">
        <v>136</v>
      </c>
      <c r="AU308" s="236" t="s">
        <v>84</v>
      </c>
      <c r="AV308" s="12" t="s">
        <v>84</v>
      </c>
      <c r="AW308" s="12" t="s">
        <v>35</v>
      </c>
      <c r="AX308" s="12" t="s">
        <v>82</v>
      </c>
      <c r="AY308" s="236" t="s">
        <v>126</v>
      </c>
    </row>
    <row r="309" s="1" customFormat="1" ht="22.5" customHeight="1">
      <c r="B309" s="37"/>
      <c r="C309" s="203" t="s">
        <v>644</v>
      </c>
      <c r="D309" s="203" t="s">
        <v>129</v>
      </c>
      <c r="E309" s="204" t="s">
        <v>645</v>
      </c>
      <c r="F309" s="205" t="s">
        <v>646</v>
      </c>
      <c r="G309" s="206" t="s">
        <v>149</v>
      </c>
      <c r="H309" s="207">
        <v>100</v>
      </c>
      <c r="I309" s="208"/>
      <c r="J309" s="209">
        <f>ROUND(I309*H309,2)</f>
        <v>0</v>
      </c>
      <c r="K309" s="205" t="s">
        <v>133</v>
      </c>
      <c r="L309" s="42"/>
      <c r="M309" s="210" t="s">
        <v>28</v>
      </c>
      <c r="N309" s="211" t="s">
        <v>45</v>
      </c>
      <c r="O309" s="78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AR309" s="16" t="s">
        <v>134</v>
      </c>
      <c r="AT309" s="16" t="s">
        <v>129</v>
      </c>
      <c r="AU309" s="16" t="s">
        <v>84</v>
      </c>
      <c r="AY309" s="16" t="s">
        <v>126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6" t="s">
        <v>82</v>
      </c>
      <c r="BK309" s="214">
        <f>ROUND(I309*H309,2)</f>
        <v>0</v>
      </c>
      <c r="BL309" s="16" t="s">
        <v>134</v>
      </c>
      <c r="BM309" s="16" t="s">
        <v>647</v>
      </c>
    </row>
    <row r="310" s="11" customFormat="1">
      <c r="B310" s="215"/>
      <c r="C310" s="216"/>
      <c r="D310" s="217" t="s">
        <v>136</v>
      </c>
      <c r="E310" s="218" t="s">
        <v>28</v>
      </c>
      <c r="F310" s="219" t="s">
        <v>648</v>
      </c>
      <c r="G310" s="216"/>
      <c r="H310" s="218" t="s">
        <v>28</v>
      </c>
      <c r="I310" s="220"/>
      <c r="J310" s="216"/>
      <c r="K310" s="216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136</v>
      </c>
      <c r="AU310" s="225" t="s">
        <v>84</v>
      </c>
      <c r="AV310" s="11" t="s">
        <v>82</v>
      </c>
      <c r="AW310" s="11" t="s">
        <v>35</v>
      </c>
      <c r="AX310" s="11" t="s">
        <v>74</v>
      </c>
      <c r="AY310" s="225" t="s">
        <v>126</v>
      </c>
    </row>
    <row r="311" s="12" customFormat="1">
      <c r="B311" s="226"/>
      <c r="C311" s="227"/>
      <c r="D311" s="217" t="s">
        <v>136</v>
      </c>
      <c r="E311" s="228" t="s">
        <v>28</v>
      </c>
      <c r="F311" s="229" t="s">
        <v>489</v>
      </c>
      <c r="G311" s="227"/>
      <c r="H311" s="230">
        <v>100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AT311" s="236" t="s">
        <v>136</v>
      </c>
      <c r="AU311" s="236" t="s">
        <v>84</v>
      </c>
      <c r="AV311" s="12" t="s">
        <v>84</v>
      </c>
      <c r="AW311" s="12" t="s">
        <v>35</v>
      </c>
      <c r="AX311" s="12" t="s">
        <v>82</v>
      </c>
      <c r="AY311" s="236" t="s">
        <v>126</v>
      </c>
    </row>
    <row r="312" s="1" customFormat="1" ht="33.75" customHeight="1">
      <c r="B312" s="37"/>
      <c r="C312" s="203" t="s">
        <v>649</v>
      </c>
      <c r="D312" s="203" t="s">
        <v>129</v>
      </c>
      <c r="E312" s="204" t="s">
        <v>615</v>
      </c>
      <c r="F312" s="205" t="s">
        <v>616</v>
      </c>
      <c r="G312" s="206" t="s">
        <v>149</v>
      </c>
      <c r="H312" s="207">
        <v>100</v>
      </c>
      <c r="I312" s="208"/>
      <c r="J312" s="209">
        <f>ROUND(I312*H312,2)</f>
        <v>0</v>
      </c>
      <c r="K312" s="205" t="s">
        <v>133</v>
      </c>
      <c r="L312" s="42"/>
      <c r="M312" s="210" t="s">
        <v>28</v>
      </c>
      <c r="N312" s="211" t="s">
        <v>45</v>
      </c>
      <c r="O312" s="78"/>
      <c r="P312" s="212">
        <f>O312*H312</f>
        <v>0</v>
      </c>
      <c r="Q312" s="212">
        <v>0.10362</v>
      </c>
      <c r="R312" s="212">
        <f>Q312*H312</f>
        <v>10.362</v>
      </c>
      <c r="S312" s="212">
        <v>0</v>
      </c>
      <c r="T312" s="213">
        <f>S312*H312</f>
        <v>0</v>
      </c>
      <c r="AR312" s="16" t="s">
        <v>134</v>
      </c>
      <c r="AT312" s="16" t="s">
        <v>129</v>
      </c>
      <c r="AU312" s="16" t="s">
        <v>84</v>
      </c>
      <c r="AY312" s="16" t="s">
        <v>126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6" t="s">
        <v>82</v>
      </c>
      <c r="BK312" s="214">
        <f>ROUND(I312*H312,2)</f>
        <v>0</v>
      </c>
      <c r="BL312" s="16" t="s">
        <v>134</v>
      </c>
      <c r="BM312" s="16" t="s">
        <v>650</v>
      </c>
    </row>
    <row r="313" s="11" customFormat="1">
      <c r="B313" s="215"/>
      <c r="C313" s="216"/>
      <c r="D313" s="217" t="s">
        <v>136</v>
      </c>
      <c r="E313" s="218" t="s">
        <v>28</v>
      </c>
      <c r="F313" s="219" t="s">
        <v>651</v>
      </c>
      <c r="G313" s="216"/>
      <c r="H313" s="218" t="s">
        <v>28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136</v>
      </c>
      <c r="AU313" s="225" t="s">
        <v>84</v>
      </c>
      <c r="AV313" s="11" t="s">
        <v>82</v>
      </c>
      <c r="AW313" s="11" t="s">
        <v>35</v>
      </c>
      <c r="AX313" s="11" t="s">
        <v>74</v>
      </c>
      <c r="AY313" s="225" t="s">
        <v>126</v>
      </c>
    </row>
    <row r="314" s="11" customFormat="1">
      <c r="B314" s="215"/>
      <c r="C314" s="216"/>
      <c r="D314" s="217" t="s">
        <v>136</v>
      </c>
      <c r="E314" s="218" t="s">
        <v>28</v>
      </c>
      <c r="F314" s="219" t="s">
        <v>652</v>
      </c>
      <c r="G314" s="216"/>
      <c r="H314" s="218" t="s">
        <v>28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136</v>
      </c>
      <c r="AU314" s="225" t="s">
        <v>84</v>
      </c>
      <c r="AV314" s="11" t="s">
        <v>82</v>
      </c>
      <c r="AW314" s="11" t="s">
        <v>35</v>
      </c>
      <c r="AX314" s="11" t="s">
        <v>74</v>
      </c>
      <c r="AY314" s="225" t="s">
        <v>126</v>
      </c>
    </row>
    <row r="315" s="12" customFormat="1">
      <c r="B315" s="226"/>
      <c r="C315" s="227"/>
      <c r="D315" s="217" t="s">
        <v>136</v>
      </c>
      <c r="E315" s="228" t="s">
        <v>28</v>
      </c>
      <c r="F315" s="229" t="s">
        <v>489</v>
      </c>
      <c r="G315" s="227"/>
      <c r="H315" s="230">
        <v>100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136</v>
      </c>
      <c r="AU315" s="236" t="s">
        <v>84</v>
      </c>
      <c r="AV315" s="12" t="s">
        <v>84</v>
      </c>
      <c r="AW315" s="12" t="s">
        <v>35</v>
      </c>
      <c r="AX315" s="12" t="s">
        <v>82</v>
      </c>
      <c r="AY315" s="236" t="s">
        <v>126</v>
      </c>
    </row>
    <row r="316" s="10" customFormat="1" ht="22.8" customHeight="1">
      <c r="B316" s="187"/>
      <c r="C316" s="188"/>
      <c r="D316" s="189" t="s">
        <v>73</v>
      </c>
      <c r="E316" s="201" t="s">
        <v>653</v>
      </c>
      <c r="F316" s="201" t="s">
        <v>654</v>
      </c>
      <c r="G316" s="188"/>
      <c r="H316" s="188"/>
      <c r="I316" s="191"/>
      <c r="J316" s="202">
        <f>BK316</f>
        <v>0</v>
      </c>
      <c r="K316" s="188"/>
      <c r="L316" s="193"/>
      <c r="M316" s="194"/>
      <c r="N316" s="195"/>
      <c r="O316" s="195"/>
      <c r="P316" s="196">
        <f>SUM(P317:P323)</f>
        <v>0</v>
      </c>
      <c r="Q316" s="195"/>
      <c r="R316" s="196">
        <f>SUM(R317:R323)</f>
        <v>0</v>
      </c>
      <c r="S316" s="195"/>
      <c r="T316" s="197">
        <f>SUM(T317:T323)</f>
        <v>0</v>
      </c>
      <c r="AR316" s="198" t="s">
        <v>82</v>
      </c>
      <c r="AT316" s="199" t="s">
        <v>73</v>
      </c>
      <c r="AU316" s="199" t="s">
        <v>82</v>
      </c>
      <c r="AY316" s="198" t="s">
        <v>126</v>
      </c>
      <c r="BK316" s="200">
        <f>SUM(BK317:BK323)</f>
        <v>0</v>
      </c>
    </row>
    <row r="317" s="1" customFormat="1" ht="16.5" customHeight="1">
      <c r="B317" s="37"/>
      <c r="C317" s="203" t="s">
        <v>655</v>
      </c>
      <c r="D317" s="203" t="s">
        <v>129</v>
      </c>
      <c r="E317" s="204" t="s">
        <v>604</v>
      </c>
      <c r="F317" s="205" t="s">
        <v>605</v>
      </c>
      <c r="G317" s="206" t="s">
        <v>149</v>
      </c>
      <c r="H317" s="207">
        <v>970</v>
      </c>
      <c r="I317" s="208"/>
      <c r="J317" s="209">
        <f>ROUND(I317*H317,2)</f>
        <v>0</v>
      </c>
      <c r="K317" s="205" t="s">
        <v>133</v>
      </c>
      <c r="L317" s="42"/>
      <c r="M317" s="210" t="s">
        <v>28</v>
      </c>
      <c r="N317" s="211" t="s">
        <v>45</v>
      </c>
      <c r="O317" s="78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AR317" s="16" t="s">
        <v>134</v>
      </c>
      <c r="AT317" s="16" t="s">
        <v>129</v>
      </c>
      <c r="AU317" s="16" t="s">
        <v>84</v>
      </c>
      <c r="AY317" s="16" t="s">
        <v>126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6" t="s">
        <v>82</v>
      </c>
      <c r="BK317" s="214">
        <f>ROUND(I317*H317,2)</f>
        <v>0</v>
      </c>
      <c r="BL317" s="16" t="s">
        <v>134</v>
      </c>
      <c r="BM317" s="16" t="s">
        <v>656</v>
      </c>
    </row>
    <row r="318" s="11" customFormat="1">
      <c r="B318" s="215"/>
      <c r="C318" s="216"/>
      <c r="D318" s="217" t="s">
        <v>136</v>
      </c>
      <c r="E318" s="218" t="s">
        <v>28</v>
      </c>
      <c r="F318" s="219" t="s">
        <v>657</v>
      </c>
      <c r="G318" s="216"/>
      <c r="H318" s="218" t="s">
        <v>28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136</v>
      </c>
      <c r="AU318" s="225" t="s">
        <v>84</v>
      </c>
      <c r="AV318" s="11" t="s">
        <v>82</v>
      </c>
      <c r="AW318" s="11" t="s">
        <v>35</v>
      </c>
      <c r="AX318" s="11" t="s">
        <v>74</v>
      </c>
      <c r="AY318" s="225" t="s">
        <v>126</v>
      </c>
    </row>
    <row r="319" s="11" customFormat="1">
      <c r="B319" s="215"/>
      <c r="C319" s="216"/>
      <c r="D319" s="217" t="s">
        <v>136</v>
      </c>
      <c r="E319" s="218" t="s">
        <v>28</v>
      </c>
      <c r="F319" s="219" t="s">
        <v>349</v>
      </c>
      <c r="G319" s="216"/>
      <c r="H319" s="218" t="s">
        <v>28</v>
      </c>
      <c r="I319" s="220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AT319" s="225" t="s">
        <v>136</v>
      </c>
      <c r="AU319" s="225" t="s">
        <v>84</v>
      </c>
      <c r="AV319" s="11" t="s">
        <v>82</v>
      </c>
      <c r="AW319" s="11" t="s">
        <v>35</v>
      </c>
      <c r="AX319" s="11" t="s">
        <v>74</v>
      </c>
      <c r="AY319" s="225" t="s">
        <v>126</v>
      </c>
    </row>
    <row r="320" s="12" customFormat="1">
      <c r="B320" s="226"/>
      <c r="C320" s="227"/>
      <c r="D320" s="217" t="s">
        <v>136</v>
      </c>
      <c r="E320" s="228" t="s">
        <v>28</v>
      </c>
      <c r="F320" s="229" t="s">
        <v>658</v>
      </c>
      <c r="G320" s="227"/>
      <c r="H320" s="230">
        <v>970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AT320" s="236" t="s">
        <v>136</v>
      </c>
      <c r="AU320" s="236" t="s">
        <v>84</v>
      </c>
      <c r="AV320" s="12" t="s">
        <v>84</v>
      </c>
      <c r="AW320" s="12" t="s">
        <v>35</v>
      </c>
      <c r="AX320" s="12" t="s">
        <v>82</v>
      </c>
      <c r="AY320" s="236" t="s">
        <v>126</v>
      </c>
    </row>
    <row r="321" s="11" customFormat="1">
      <c r="B321" s="215"/>
      <c r="C321" s="216"/>
      <c r="D321" s="217" t="s">
        <v>136</v>
      </c>
      <c r="E321" s="218" t="s">
        <v>28</v>
      </c>
      <c r="F321" s="219" t="s">
        <v>659</v>
      </c>
      <c r="G321" s="216"/>
      <c r="H321" s="218" t="s">
        <v>28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136</v>
      </c>
      <c r="AU321" s="225" t="s">
        <v>84</v>
      </c>
      <c r="AV321" s="11" t="s">
        <v>82</v>
      </c>
      <c r="AW321" s="11" t="s">
        <v>35</v>
      </c>
      <c r="AX321" s="11" t="s">
        <v>74</v>
      </c>
      <c r="AY321" s="225" t="s">
        <v>126</v>
      </c>
    </row>
    <row r="322" s="11" customFormat="1">
      <c r="B322" s="215"/>
      <c r="C322" s="216"/>
      <c r="D322" s="217" t="s">
        <v>136</v>
      </c>
      <c r="E322" s="218" t="s">
        <v>28</v>
      </c>
      <c r="F322" s="219" t="s">
        <v>660</v>
      </c>
      <c r="G322" s="216"/>
      <c r="H322" s="218" t="s">
        <v>28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136</v>
      </c>
      <c r="AU322" s="225" t="s">
        <v>84</v>
      </c>
      <c r="AV322" s="11" t="s">
        <v>82</v>
      </c>
      <c r="AW322" s="11" t="s">
        <v>35</v>
      </c>
      <c r="AX322" s="11" t="s">
        <v>74</v>
      </c>
      <c r="AY322" s="225" t="s">
        <v>126</v>
      </c>
    </row>
    <row r="323" s="11" customFormat="1">
      <c r="B323" s="215"/>
      <c r="C323" s="216"/>
      <c r="D323" s="217" t="s">
        <v>136</v>
      </c>
      <c r="E323" s="218" t="s">
        <v>28</v>
      </c>
      <c r="F323" s="219" t="s">
        <v>661</v>
      </c>
      <c r="G323" s="216"/>
      <c r="H323" s="218" t="s">
        <v>28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136</v>
      </c>
      <c r="AU323" s="225" t="s">
        <v>84</v>
      </c>
      <c r="AV323" s="11" t="s">
        <v>82</v>
      </c>
      <c r="AW323" s="11" t="s">
        <v>35</v>
      </c>
      <c r="AX323" s="11" t="s">
        <v>74</v>
      </c>
      <c r="AY323" s="225" t="s">
        <v>126</v>
      </c>
    </row>
    <row r="324" s="10" customFormat="1" ht="22.8" customHeight="1">
      <c r="B324" s="187"/>
      <c r="C324" s="188"/>
      <c r="D324" s="189" t="s">
        <v>73</v>
      </c>
      <c r="E324" s="201" t="s">
        <v>177</v>
      </c>
      <c r="F324" s="201" t="s">
        <v>662</v>
      </c>
      <c r="G324" s="188"/>
      <c r="H324" s="188"/>
      <c r="I324" s="191"/>
      <c r="J324" s="202">
        <f>BK324</f>
        <v>0</v>
      </c>
      <c r="K324" s="188"/>
      <c r="L324" s="193"/>
      <c r="M324" s="194"/>
      <c r="N324" s="195"/>
      <c r="O324" s="195"/>
      <c r="P324" s="196">
        <f>SUM(P325:P330)</f>
        <v>0</v>
      </c>
      <c r="Q324" s="195"/>
      <c r="R324" s="196">
        <f>SUM(R325:R330)</f>
        <v>14.2089</v>
      </c>
      <c r="S324" s="195"/>
      <c r="T324" s="197">
        <f>SUM(T325:T330)</f>
        <v>0</v>
      </c>
      <c r="AR324" s="198" t="s">
        <v>82</v>
      </c>
      <c r="AT324" s="199" t="s">
        <v>73</v>
      </c>
      <c r="AU324" s="199" t="s">
        <v>82</v>
      </c>
      <c r="AY324" s="198" t="s">
        <v>126</v>
      </c>
      <c r="BK324" s="200">
        <f>SUM(BK325:BK330)</f>
        <v>0</v>
      </c>
    </row>
    <row r="325" s="1" customFormat="1" ht="16.5" customHeight="1">
      <c r="B325" s="37"/>
      <c r="C325" s="203" t="s">
        <v>663</v>
      </c>
      <c r="D325" s="203" t="s">
        <v>129</v>
      </c>
      <c r="E325" s="204" t="s">
        <v>664</v>
      </c>
      <c r="F325" s="205" t="s">
        <v>665</v>
      </c>
      <c r="G325" s="206" t="s">
        <v>149</v>
      </c>
      <c r="H325" s="207">
        <v>30</v>
      </c>
      <c r="I325" s="208"/>
      <c r="J325" s="209">
        <f>ROUND(I325*H325,2)</f>
        <v>0</v>
      </c>
      <c r="K325" s="205" t="s">
        <v>133</v>
      </c>
      <c r="L325" s="42"/>
      <c r="M325" s="210" t="s">
        <v>28</v>
      </c>
      <c r="N325" s="211" t="s">
        <v>45</v>
      </c>
      <c r="O325" s="78"/>
      <c r="P325" s="212">
        <f>O325*H325</f>
        <v>0</v>
      </c>
      <c r="Q325" s="212">
        <v>0.29311999999999999</v>
      </c>
      <c r="R325" s="212">
        <f>Q325*H325</f>
        <v>8.7935999999999996</v>
      </c>
      <c r="S325" s="212">
        <v>0</v>
      </c>
      <c r="T325" s="213">
        <f>S325*H325</f>
        <v>0</v>
      </c>
      <c r="AR325" s="16" t="s">
        <v>134</v>
      </c>
      <c r="AT325" s="16" t="s">
        <v>129</v>
      </c>
      <c r="AU325" s="16" t="s">
        <v>84</v>
      </c>
      <c r="AY325" s="16" t="s">
        <v>126</v>
      </c>
      <c r="BE325" s="214">
        <f>IF(N325="základní",J325,0)</f>
        <v>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6" t="s">
        <v>82</v>
      </c>
      <c r="BK325" s="214">
        <f>ROUND(I325*H325,2)</f>
        <v>0</v>
      </c>
      <c r="BL325" s="16" t="s">
        <v>134</v>
      </c>
      <c r="BM325" s="16" t="s">
        <v>666</v>
      </c>
    </row>
    <row r="326" s="11" customFormat="1">
      <c r="B326" s="215"/>
      <c r="C326" s="216"/>
      <c r="D326" s="217" t="s">
        <v>136</v>
      </c>
      <c r="E326" s="218" t="s">
        <v>28</v>
      </c>
      <c r="F326" s="219" t="s">
        <v>349</v>
      </c>
      <c r="G326" s="216"/>
      <c r="H326" s="218" t="s">
        <v>28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136</v>
      </c>
      <c r="AU326" s="225" t="s">
        <v>84</v>
      </c>
      <c r="AV326" s="11" t="s">
        <v>82</v>
      </c>
      <c r="AW326" s="11" t="s">
        <v>35</v>
      </c>
      <c r="AX326" s="11" t="s">
        <v>74</v>
      </c>
      <c r="AY326" s="225" t="s">
        <v>126</v>
      </c>
    </row>
    <row r="327" s="12" customFormat="1">
      <c r="B327" s="226"/>
      <c r="C327" s="227"/>
      <c r="D327" s="217" t="s">
        <v>136</v>
      </c>
      <c r="E327" s="228" t="s">
        <v>28</v>
      </c>
      <c r="F327" s="229" t="s">
        <v>491</v>
      </c>
      <c r="G327" s="227"/>
      <c r="H327" s="230">
        <v>30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AT327" s="236" t="s">
        <v>136</v>
      </c>
      <c r="AU327" s="236" t="s">
        <v>84</v>
      </c>
      <c r="AV327" s="12" t="s">
        <v>84</v>
      </c>
      <c r="AW327" s="12" t="s">
        <v>35</v>
      </c>
      <c r="AX327" s="12" t="s">
        <v>82</v>
      </c>
      <c r="AY327" s="236" t="s">
        <v>126</v>
      </c>
    </row>
    <row r="328" s="1" customFormat="1" ht="22.5" customHeight="1">
      <c r="B328" s="37"/>
      <c r="C328" s="203" t="s">
        <v>667</v>
      </c>
      <c r="D328" s="203" t="s">
        <v>129</v>
      </c>
      <c r="E328" s="204" t="s">
        <v>668</v>
      </c>
      <c r="F328" s="205" t="s">
        <v>669</v>
      </c>
      <c r="G328" s="206" t="s">
        <v>149</v>
      </c>
      <c r="H328" s="207">
        <v>30</v>
      </c>
      <c r="I328" s="208"/>
      <c r="J328" s="209">
        <f>ROUND(I328*H328,2)</f>
        <v>0</v>
      </c>
      <c r="K328" s="205" t="s">
        <v>133</v>
      </c>
      <c r="L328" s="42"/>
      <c r="M328" s="210" t="s">
        <v>28</v>
      </c>
      <c r="N328" s="211" t="s">
        <v>45</v>
      </c>
      <c r="O328" s="78"/>
      <c r="P328" s="212">
        <f>O328*H328</f>
        <v>0</v>
      </c>
      <c r="Q328" s="212">
        <v>0.18051</v>
      </c>
      <c r="R328" s="212">
        <f>Q328*H328</f>
        <v>5.4153000000000002</v>
      </c>
      <c r="S328" s="212">
        <v>0</v>
      </c>
      <c r="T328" s="213">
        <f>S328*H328</f>
        <v>0</v>
      </c>
      <c r="AR328" s="16" t="s">
        <v>134</v>
      </c>
      <c r="AT328" s="16" t="s">
        <v>129</v>
      </c>
      <c r="AU328" s="16" t="s">
        <v>84</v>
      </c>
      <c r="AY328" s="16" t="s">
        <v>126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6" t="s">
        <v>82</v>
      </c>
      <c r="BK328" s="214">
        <f>ROUND(I328*H328,2)</f>
        <v>0</v>
      </c>
      <c r="BL328" s="16" t="s">
        <v>134</v>
      </c>
      <c r="BM328" s="16" t="s">
        <v>670</v>
      </c>
    </row>
    <row r="329" s="11" customFormat="1">
      <c r="B329" s="215"/>
      <c r="C329" s="216"/>
      <c r="D329" s="217" t="s">
        <v>136</v>
      </c>
      <c r="E329" s="218" t="s">
        <v>28</v>
      </c>
      <c r="F329" s="219" t="s">
        <v>671</v>
      </c>
      <c r="G329" s="216"/>
      <c r="H329" s="218" t="s">
        <v>28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136</v>
      </c>
      <c r="AU329" s="225" t="s">
        <v>84</v>
      </c>
      <c r="AV329" s="11" t="s">
        <v>82</v>
      </c>
      <c r="AW329" s="11" t="s">
        <v>35</v>
      </c>
      <c r="AX329" s="11" t="s">
        <v>74</v>
      </c>
      <c r="AY329" s="225" t="s">
        <v>126</v>
      </c>
    </row>
    <row r="330" s="12" customFormat="1">
      <c r="B330" s="226"/>
      <c r="C330" s="227"/>
      <c r="D330" s="217" t="s">
        <v>136</v>
      </c>
      <c r="E330" s="228" t="s">
        <v>28</v>
      </c>
      <c r="F330" s="229" t="s">
        <v>491</v>
      </c>
      <c r="G330" s="227"/>
      <c r="H330" s="230">
        <v>30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AT330" s="236" t="s">
        <v>136</v>
      </c>
      <c r="AU330" s="236" t="s">
        <v>84</v>
      </c>
      <c r="AV330" s="12" t="s">
        <v>84</v>
      </c>
      <c r="AW330" s="12" t="s">
        <v>35</v>
      </c>
      <c r="AX330" s="12" t="s">
        <v>82</v>
      </c>
      <c r="AY330" s="236" t="s">
        <v>126</v>
      </c>
    </row>
    <row r="331" s="10" customFormat="1" ht="22.8" customHeight="1">
      <c r="B331" s="187"/>
      <c r="C331" s="188"/>
      <c r="D331" s="189" t="s">
        <v>73</v>
      </c>
      <c r="E331" s="201" t="s">
        <v>198</v>
      </c>
      <c r="F331" s="201" t="s">
        <v>672</v>
      </c>
      <c r="G331" s="188"/>
      <c r="H331" s="188"/>
      <c r="I331" s="191"/>
      <c r="J331" s="202">
        <f>BK331</f>
        <v>0</v>
      </c>
      <c r="K331" s="188"/>
      <c r="L331" s="193"/>
      <c r="M331" s="194"/>
      <c r="N331" s="195"/>
      <c r="O331" s="195"/>
      <c r="P331" s="196">
        <f>SUM(P332:P368)</f>
        <v>0</v>
      </c>
      <c r="Q331" s="195"/>
      <c r="R331" s="196">
        <f>SUM(R332:R368)</f>
        <v>5.8034199999999991</v>
      </c>
      <c r="S331" s="195"/>
      <c r="T331" s="197">
        <f>SUM(T332:T368)</f>
        <v>0</v>
      </c>
      <c r="AR331" s="198" t="s">
        <v>82</v>
      </c>
      <c r="AT331" s="199" t="s">
        <v>73</v>
      </c>
      <c r="AU331" s="199" t="s">
        <v>82</v>
      </c>
      <c r="AY331" s="198" t="s">
        <v>126</v>
      </c>
      <c r="BK331" s="200">
        <f>SUM(BK332:BK368)</f>
        <v>0</v>
      </c>
    </row>
    <row r="332" s="1" customFormat="1" ht="22.5" customHeight="1">
      <c r="B332" s="37"/>
      <c r="C332" s="203" t="s">
        <v>673</v>
      </c>
      <c r="D332" s="203" t="s">
        <v>129</v>
      </c>
      <c r="E332" s="204" t="s">
        <v>674</v>
      </c>
      <c r="F332" s="205" t="s">
        <v>675</v>
      </c>
      <c r="G332" s="206" t="s">
        <v>527</v>
      </c>
      <c r="H332" s="207">
        <v>100</v>
      </c>
      <c r="I332" s="208"/>
      <c r="J332" s="209">
        <f>ROUND(I332*H332,2)</f>
        <v>0</v>
      </c>
      <c r="K332" s="205" t="s">
        <v>133</v>
      </c>
      <c r="L332" s="42"/>
      <c r="M332" s="210" t="s">
        <v>28</v>
      </c>
      <c r="N332" s="211" t="s">
        <v>45</v>
      </c>
      <c r="O332" s="78"/>
      <c r="P332" s="212">
        <f>O332*H332</f>
        <v>0</v>
      </c>
      <c r="Q332" s="212">
        <v>0.0014</v>
      </c>
      <c r="R332" s="212">
        <f>Q332*H332</f>
        <v>0.13999999999999999</v>
      </c>
      <c r="S332" s="212">
        <v>0</v>
      </c>
      <c r="T332" s="213">
        <f>S332*H332</f>
        <v>0</v>
      </c>
      <c r="AR332" s="16" t="s">
        <v>134</v>
      </c>
      <c r="AT332" s="16" t="s">
        <v>129</v>
      </c>
      <c r="AU332" s="16" t="s">
        <v>84</v>
      </c>
      <c r="AY332" s="16" t="s">
        <v>126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6" t="s">
        <v>82</v>
      </c>
      <c r="BK332" s="214">
        <f>ROUND(I332*H332,2)</f>
        <v>0</v>
      </c>
      <c r="BL332" s="16" t="s">
        <v>134</v>
      </c>
      <c r="BM332" s="16" t="s">
        <v>676</v>
      </c>
    </row>
    <row r="333" s="11" customFormat="1">
      <c r="B333" s="215"/>
      <c r="C333" s="216"/>
      <c r="D333" s="217" t="s">
        <v>136</v>
      </c>
      <c r="E333" s="218" t="s">
        <v>28</v>
      </c>
      <c r="F333" s="219" t="s">
        <v>677</v>
      </c>
      <c r="G333" s="216"/>
      <c r="H333" s="218" t="s">
        <v>28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136</v>
      </c>
      <c r="AU333" s="225" t="s">
        <v>84</v>
      </c>
      <c r="AV333" s="11" t="s">
        <v>82</v>
      </c>
      <c r="AW333" s="11" t="s">
        <v>35</v>
      </c>
      <c r="AX333" s="11" t="s">
        <v>74</v>
      </c>
      <c r="AY333" s="225" t="s">
        <v>126</v>
      </c>
    </row>
    <row r="334" s="12" customFormat="1">
      <c r="B334" s="226"/>
      <c r="C334" s="227"/>
      <c r="D334" s="217" t="s">
        <v>136</v>
      </c>
      <c r="E334" s="228" t="s">
        <v>28</v>
      </c>
      <c r="F334" s="229" t="s">
        <v>489</v>
      </c>
      <c r="G334" s="227"/>
      <c r="H334" s="230">
        <v>100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AT334" s="236" t="s">
        <v>136</v>
      </c>
      <c r="AU334" s="236" t="s">
        <v>84</v>
      </c>
      <c r="AV334" s="12" t="s">
        <v>84</v>
      </c>
      <c r="AW334" s="12" t="s">
        <v>35</v>
      </c>
      <c r="AX334" s="12" t="s">
        <v>82</v>
      </c>
      <c r="AY334" s="236" t="s">
        <v>126</v>
      </c>
    </row>
    <row r="335" s="1" customFormat="1" ht="22.5" customHeight="1">
      <c r="B335" s="37"/>
      <c r="C335" s="203" t="s">
        <v>678</v>
      </c>
      <c r="D335" s="203" t="s">
        <v>129</v>
      </c>
      <c r="E335" s="204" t="s">
        <v>679</v>
      </c>
      <c r="F335" s="205" t="s">
        <v>680</v>
      </c>
      <c r="G335" s="206" t="s">
        <v>527</v>
      </c>
      <c r="H335" s="207">
        <v>100</v>
      </c>
      <c r="I335" s="208"/>
      <c r="J335" s="209">
        <f>ROUND(I335*H335,2)</f>
        <v>0</v>
      </c>
      <c r="K335" s="205" t="s">
        <v>28</v>
      </c>
      <c r="L335" s="42"/>
      <c r="M335" s="210" t="s">
        <v>28</v>
      </c>
      <c r="N335" s="211" t="s">
        <v>45</v>
      </c>
      <c r="O335" s="78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AR335" s="16" t="s">
        <v>134</v>
      </c>
      <c r="AT335" s="16" t="s">
        <v>129</v>
      </c>
      <c r="AU335" s="16" t="s">
        <v>84</v>
      </c>
      <c r="AY335" s="16" t="s">
        <v>126</v>
      </c>
      <c r="BE335" s="214">
        <f>IF(N335="základní",J335,0)</f>
        <v>0</v>
      </c>
      <c r="BF335" s="214">
        <f>IF(N335="snížená",J335,0)</f>
        <v>0</v>
      </c>
      <c r="BG335" s="214">
        <f>IF(N335="zákl. přenesená",J335,0)</f>
        <v>0</v>
      </c>
      <c r="BH335" s="214">
        <f>IF(N335="sníž. přenesená",J335,0)</f>
        <v>0</v>
      </c>
      <c r="BI335" s="214">
        <f>IF(N335="nulová",J335,0)</f>
        <v>0</v>
      </c>
      <c r="BJ335" s="16" t="s">
        <v>82</v>
      </c>
      <c r="BK335" s="214">
        <f>ROUND(I335*H335,2)</f>
        <v>0</v>
      </c>
      <c r="BL335" s="16" t="s">
        <v>134</v>
      </c>
      <c r="BM335" s="16" t="s">
        <v>681</v>
      </c>
    </row>
    <row r="336" s="1" customFormat="1" ht="16.5" customHeight="1">
      <c r="B336" s="37"/>
      <c r="C336" s="203" t="s">
        <v>682</v>
      </c>
      <c r="D336" s="203" t="s">
        <v>129</v>
      </c>
      <c r="E336" s="204" t="s">
        <v>683</v>
      </c>
      <c r="F336" s="205" t="s">
        <v>684</v>
      </c>
      <c r="G336" s="206" t="s">
        <v>685</v>
      </c>
      <c r="H336" s="207">
        <v>14</v>
      </c>
      <c r="I336" s="208"/>
      <c r="J336" s="209">
        <f>ROUND(I336*H336,2)</f>
        <v>0</v>
      </c>
      <c r="K336" s="205" t="s">
        <v>133</v>
      </c>
      <c r="L336" s="42"/>
      <c r="M336" s="210" t="s">
        <v>28</v>
      </c>
      <c r="N336" s="211" t="s">
        <v>45</v>
      </c>
      <c r="O336" s="78"/>
      <c r="P336" s="212">
        <f>O336*H336</f>
        <v>0</v>
      </c>
      <c r="Q336" s="212">
        <v>0.00010000000000000001</v>
      </c>
      <c r="R336" s="212">
        <f>Q336*H336</f>
        <v>0.0014</v>
      </c>
      <c r="S336" s="212">
        <v>0</v>
      </c>
      <c r="T336" s="213">
        <f>S336*H336</f>
        <v>0</v>
      </c>
      <c r="AR336" s="16" t="s">
        <v>134</v>
      </c>
      <c r="AT336" s="16" t="s">
        <v>129</v>
      </c>
      <c r="AU336" s="16" t="s">
        <v>84</v>
      </c>
      <c r="AY336" s="16" t="s">
        <v>126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6" t="s">
        <v>82</v>
      </c>
      <c r="BK336" s="214">
        <f>ROUND(I336*H336,2)</f>
        <v>0</v>
      </c>
      <c r="BL336" s="16" t="s">
        <v>134</v>
      </c>
      <c r="BM336" s="16" t="s">
        <v>686</v>
      </c>
    </row>
    <row r="337" s="11" customFormat="1">
      <c r="B337" s="215"/>
      <c r="C337" s="216"/>
      <c r="D337" s="217" t="s">
        <v>136</v>
      </c>
      <c r="E337" s="218" t="s">
        <v>28</v>
      </c>
      <c r="F337" s="219" t="s">
        <v>687</v>
      </c>
      <c r="G337" s="216"/>
      <c r="H337" s="218" t="s">
        <v>28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136</v>
      </c>
      <c r="AU337" s="225" t="s">
        <v>84</v>
      </c>
      <c r="AV337" s="11" t="s">
        <v>82</v>
      </c>
      <c r="AW337" s="11" t="s">
        <v>35</v>
      </c>
      <c r="AX337" s="11" t="s">
        <v>74</v>
      </c>
      <c r="AY337" s="225" t="s">
        <v>126</v>
      </c>
    </row>
    <row r="338" s="12" customFormat="1">
      <c r="B338" s="226"/>
      <c r="C338" s="227"/>
      <c r="D338" s="217" t="s">
        <v>136</v>
      </c>
      <c r="E338" s="228" t="s">
        <v>28</v>
      </c>
      <c r="F338" s="229" t="s">
        <v>688</v>
      </c>
      <c r="G338" s="227"/>
      <c r="H338" s="230">
        <v>14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AT338" s="236" t="s">
        <v>136</v>
      </c>
      <c r="AU338" s="236" t="s">
        <v>84</v>
      </c>
      <c r="AV338" s="12" t="s">
        <v>84</v>
      </c>
      <c r="AW338" s="12" t="s">
        <v>35</v>
      </c>
      <c r="AX338" s="12" t="s">
        <v>82</v>
      </c>
      <c r="AY338" s="236" t="s">
        <v>126</v>
      </c>
    </row>
    <row r="339" s="1" customFormat="1" ht="16.5" customHeight="1">
      <c r="B339" s="37"/>
      <c r="C339" s="203" t="s">
        <v>689</v>
      </c>
      <c r="D339" s="203" t="s">
        <v>129</v>
      </c>
      <c r="E339" s="204" t="s">
        <v>690</v>
      </c>
      <c r="F339" s="205" t="s">
        <v>691</v>
      </c>
      <c r="G339" s="206" t="s">
        <v>189</v>
      </c>
      <c r="H339" s="207">
        <v>10</v>
      </c>
      <c r="I339" s="208"/>
      <c r="J339" s="209">
        <f>ROUND(I339*H339,2)</f>
        <v>0</v>
      </c>
      <c r="K339" s="205" t="s">
        <v>28</v>
      </c>
      <c r="L339" s="42"/>
      <c r="M339" s="210" t="s">
        <v>28</v>
      </c>
      <c r="N339" s="211" t="s">
        <v>45</v>
      </c>
      <c r="O339" s="78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AR339" s="16" t="s">
        <v>134</v>
      </c>
      <c r="AT339" s="16" t="s">
        <v>129</v>
      </c>
      <c r="AU339" s="16" t="s">
        <v>84</v>
      </c>
      <c r="AY339" s="16" t="s">
        <v>126</v>
      </c>
      <c r="BE339" s="214">
        <f>IF(N339="základní",J339,0)</f>
        <v>0</v>
      </c>
      <c r="BF339" s="214">
        <f>IF(N339="snížená",J339,0)</f>
        <v>0</v>
      </c>
      <c r="BG339" s="214">
        <f>IF(N339="zákl. přenesená",J339,0)</f>
        <v>0</v>
      </c>
      <c r="BH339" s="214">
        <f>IF(N339="sníž. přenesená",J339,0)</f>
        <v>0</v>
      </c>
      <c r="BI339" s="214">
        <f>IF(N339="nulová",J339,0)</f>
        <v>0</v>
      </c>
      <c r="BJ339" s="16" t="s">
        <v>82</v>
      </c>
      <c r="BK339" s="214">
        <f>ROUND(I339*H339,2)</f>
        <v>0</v>
      </c>
      <c r="BL339" s="16" t="s">
        <v>134</v>
      </c>
      <c r="BM339" s="16" t="s">
        <v>692</v>
      </c>
    </row>
    <row r="340" s="11" customFormat="1">
      <c r="B340" s="215"/>
      <c r="C340" s="216"/>
      <c r="D340" s="217" t="s">
        <v>136</v>
      </c>
      <c r="E340" s="218" t="s">
        <v>28</v>
      </c>
      <c r="F340" s="219" t="s">
        <v>693</v>
      </c>
      <c r="G340" s="216"/>
      <c r="H340" s="218" t="s">
        <v>28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136</v>
      </c>
      <c r="AU340" s="225" t="s">
        <v>84</v>
      </c>
      <c r="AV340" s="11" t="s">
        <v>82</v>
      </c>
      <c r="AW340" s="11" t="s">
        <v>35</v>
      </c>
      <c r="AX340" s="11" t="s">
        <v>74</v>
      </c>
      <c r="AY340" s="225" t="s">
        <v>126</v>
      </c>
    </row>
    <row r="341" s="12" customFormat="1">
      <c r="B341" s="226"/>
      <c r="C341" s="227"/>
      <c r="D341" s="217" t="s">
        <v>136</v>
      </c>
      <c r="E341" s="228" t="s">
        <v>28</v>
      </c>
      <c r="F341" s="229" t="s">
        <v>404</v>
      </c>
      <c r="G341" s="227"/>
      <c r="H341" s="230">
        <v>10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AT341" s="236" t="s">
        <v>136</v>
      </c>
      <c r="AU341" s="236" t="s">
        <v>84</v>
      </c>
      <c r="AV341" s="12" t="s">
        <v>84</v>
      </c>
      <c r="AW341" s="12" t="s">
        <v>35</v>
      </c>
      <c r="AX341" s="12" t="s">
        <v>82</v>
      </c>
      <c r="AY341" s="236" t="s">
        <v>126</v>
      </c>
    </row>
    <row r="342" s="1" customFormat="1" ht="16.5" customHeight="1">
      <c r="B342" s="37"/>
      <c r="C342" s="248" t="s">
        <v>694</v>
      </c>
      <c r="D342" s="248" t="s">
        <v>257</v>
      </c>
      <c r="E342" s="249" t="s">
        <v>695</v>
      </c>
      <c r="F342" s="250" t="s">
        <v>696</v>
      </c>
      <c r="G342" s="251" t="s">
        <v>189</v>
      </c>
      <c r="H342" s="252">
        <v>10</v>
      </c>
      <c r="I342" s="253"/>
      <c r="J342" s="254">
        <f>ROUND(I342*H342,2)</f>
        <v>0</v>
      </c>
      <c r="K342" s="250" t="s">
        <v>28</v>
      </c>
      <c r="L342" s="255"/>
      <c r="M342" s="256" t="s">
        <v>28</v>
      </c>
      <c r="N342" s="257" t="s">
        <v>45</v>
      </c>
      <c r="O342" s="78"/>
      <c r="P342" s="212">
        <f>O342*H342</f>
        <v>0</v>
      </c>
      <c r="Q342" s="212">
        <v>0.00038999999999999999</v>
      </c>
      <c r="R342" s="212">
        <f>Q342*H342</f>
        <v>0.0038999999999999998</v>
      </c>
      <c r="S342" s="212">
        <v>0</v>
      </c>
      <c r="T342" s="213">
        <f>S342*H342</f>
        <v>0</v>
      </c>
      <c r="AR342" s="16" t="s">
        <v>198</v>
      </c>
      <c r="AT342" s="16" t="s">
        <v>257</v>
      </c>
      <c r="AU342" s="16" t="s">
        <v>84</v>
      </c>
      <c r="AY342" s="16" t="s">
        <v>126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6" t="s">
        <v>82</v>
      </c>
      <c r="BK342" s="214">
        <f>ROUND(I342*H342,2)</f>
        <v>0</v>
      </c>
      <c r="BL342" s="16" t="s">
        <v>134</v>
      </c>
      <c r="BM342" s="16" t="s">
        <v>697</v>
      </c>
    </row>
    <row r="343" s="11" customFormat="1">
      <c r="B343" s="215"/>
      <c r="C343" s="216"/>
      <c r="D343" s="217" t="s">
        <v>136</v>
      </c>
      <c r="E343" s="218" t="s">
        <v>28</v>
      </c>
      <c r="F343" s="219" t="s">
        <v>698</v>
      </c>
      <c r="G343" s="216"/>
      <c r="H343" s="218" t="s">
        <v>28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136</v>
      </c>
      <c r="AU343" s="225" t="s">
        <v>84</v>
      </c>
      <c r="AV343" s="11" t="s">
        <v>82</v>
      </c>
      <c r="AW343" s="11" t="s">
        <v>35</v>
      </c>
      <c r="AX343" s="11" t="s">
        <v>74</v>
      </c>
      <c r="AY343" s="225" t="s">
        <v>126</v>
      </c>
    </row>
    <row r="344" s="12" customFormat="1">
      <c r="B344" s="226"/>
      <c r="C344" s="227"/>
      <c r="D344" s="217" t="s">
        <v>136</v>
      </c>
      <c r="E344" s="228" t="s">
        <v>28</v>
      </c>
      <c r="F344" s="229" t="s">
        <v>404</v>
      </c>
      <c r="G344" s="227"/>
      <c r="H344" s="230">
        <v>10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AT344" s="236" t="s">
        <v>136</v>
      </c>
      <c r="AU344" s="236" t="s">
        <v>84</v>
      </c>
      <c r="AV344" s="12" t="s">
        <v>84</v>
      </c>
      <c r="AW344" s="12" t="s">
        <v>35</v>
      </c>
      <c r="AX344" s="12" t="s">
        <v>82</v>
      </c>
      <c r="AY344" s="236" t="s">
        <v>126</v>
      </c>
    </row>
    <row r="345" s="1" customFormat="1" ht="16.5" customHeight="1">
      <c r="B345" s="37"/>
      <c r="C345" s="203" t="s">
        <v>699</v>
      </c>
      <c r="D345" s="203" t="s">
        <v>129</v>
      </c>
      <c r="E345" s="204" t="s">
        <v>700</v>
      </c>
      <c r="F345" s="205" t="s">
        <v>701</v>
      </c>
      <c r="G345" s="206" t="s">
        <v>189</v>
      </c>
      <c r="H345" s="207">
        <v>8</v>
      </c>
      <c r="I345" s="208"/>
      <c r="J345" s="209">
        <f>ROUND(I345*H345,2)</f>
        <v>0</v>
      </c>
      <c r="K345" s="205" t="s">
        <v>133</v>
      </c>
      <c r="L345" s="42"/>
      <c r="M345" s="210" t="s">
        <v>28</v>
      </c>
      <c r="N345" s="211" t="s">
        <v>45</v>
      </c>
      <c r="O345" s="78"/>
      <c r="P345" s="212">
        <f>O345*H345</f>
        <v>0</v>
      </c>
      <c r="Q345" s="212">
        <v>0.42080000000000001</v>
      </c>
      <c r="R345" s="212">
        <f>Q345*H345</f>
        <v>3.3664000000000001</v>
      </c>
      <c r="S345" s="212">
        <v>0</v>
      </c>
      <c r="T345" s="213">
        <f>S345*H345</f>
        <v>0</v>
      </c>
      <c r="AR345" s="16" t="s">
        <v>134</v>
      </c>
      <c r="AT345" s="16" t="s">
        <v>129</v>
      </c>
      <c r="AU345" s="16" t="s">
        <v>84</v>
      </c>
      <c r="AY345" s="16" t="s">
        <v>126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6" t="s">
        <v>82</v>
      </c>
      <c r="BK345" s="214">
        <f>ROUND(I345*H345,2)</f>
        <v>0</v>
      </c>
      <c r="BL345" s="16" t="s">
        <v>134</v>
      </c>
      <c r="BM345" s="16" t="s">
        <v>702</v>
      </c>
    </row>
    <row r="346" s="11" customFormat="1">
      <c r="B346" s="215"/>
      <c r="C346" s="216"/>
      <c r="D346" s="217" t="s">
        <v>136</v>
      </c>
      <c r="E346" s="218" t="s">
        <v>28</v>
      </c>
      <c r="F346" s="219" t="s">
        <v>349</v>
      </c>
      <c r="G346" s="216"/>
      <c r="H346" s="218" t="s">
        <v>28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AT346" s="225" t="s">
        <v>136</v>
      </c>
      <c r="AU346" s="225" t="s">
        <v>84</v>
      </c>
      <c r="AV346" s="11" t="s">
        <v>82</v>
      </c>
      <c r="AW346" s="11" t="s">
        <v>35</v>
      </c>
      <c r="AX346" s="11" t="s">
        <v>74</v>
      </c>
      <c r="AY346" s="225" t="s">
        <v>126</v>
      </c>
    </row>
    <row r="347" s="12" customFormat="1">
      <c r="B347" s="226"/>
      <c r="C347" s="227"/>
      <c r="D347" s="217" t="s">
        <v>136</v>
      </c>
      <c r="E347" s="228" t="s">
        <v>28</v>
      </c>
      <c r="F347" s="229" t="s">
        <v>703</v>
      </c>
      <c r="G347" s="227"/>
      <c r="H347" s="230">
        <v>8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AT347" s="236" t="s">
        <v>136</v>
      </c>
      <c r="AU347" s="236" t="s">
        <v>84</v>
      </c>
      <c r="AV347" s="12" t="s">
        <v>84</v>
      </c>
      <c r="AW347" s="12" t="s">
        <v>35</v>
      </c>
      <c r="AX347" s="12" t="s">
        <v>82</v>
      </c>
      <c r="AY347" s="236" t="s">
        <v>126</v>
      </c>
    </row>
    <row r="348" s="1" customFormat="1" ht="16.5" customHeight="1">
      <c r="B348" s="37"/>
      <c r="C348" s="203" t="s">
        <v>704</v>
      </c>
      <c r="D348" s="203" t="s">
        <v>129</v>
      </c>
      <c r="E348" s="204" t="s">
        <v>705</v>
      </c>
      <c r="F348" s="205" t="s">
        <v>706</v>
      </c>
      <c r="G348" s="206" t="s">
        <v>189</v>
      </c>
      <c r="H348" s="207">
        <v>8</v>
      </c>
      <c r="I348" s="208"/>
      <c r="J348" s="209">
        <f>ROUND(I348*H348,2)</f>
        <v>0</v>
      </c>
      <c r="K348" s="205" t="s">
        <v>133</v>
      </c>
      <c r="L348" s="42"/>
      <c r="M348" s="210" t="s">
        <v>28</v>
      </c>
      <c r="N348" s="211" t="s">
        <v>45</v>
      </c>
      <c r="O348" s="78"/>
      <c r="P348" s="212">
        <f>O348*H348</f>
        <v>0</v>
      </c>
      <c r="Q348" s="212">
        <v>0.21734000000000001</v>
      </c>
      <c r="R348" s="212">
        <f>Q348*H348</f>
        <v>1.73872</v>
      </c>
      <c r="S348" s="212">
        <v>0</v>
      </c>
      <c r="T348" s="213">
        <f>S348*H348</f>
        <v>0</v>
      </c>
      <c r="AR348" s="16" t="s">
        <v>134</v>
      </c>
      <c r="AT348" s="16" t="s">
        <v>129</v>
      </c>
      <c r="AU348" s="16" t="s">
        <v>84</v>
      </c>
      <c r="AY348" s="16" t="s">
        <v>126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6" t="s">
        <v>82</v>
      </c>
      <c r="BK348" s="214">
        <f>ROUND(I348*H348,2)</f>
        <v>0</v>
      </c>
      <c r="BL348" s="16" t="s">
        <v>134</v>
      </c>
      <c r="BM348" s="16" t="s">
        <v>707</v>
      </c>
    </row>
    <row r="349" s="11" customFormat="1">
      <c r="B349" s="215"/>
      <c r="C349" s="216"/>
      <c r="D349" s="217" t="s">
        <v>136</v>
      </c>
      <c r="E349" s="218" t="s">
        <v>28</v>
      </c>
      <c r="F349" s="219" t="s">
        <v>708</v>
      </c>
      <c r="G349" s="216"/>
      <c r="H349" s="218" t="s">
        <v>28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136</v>
      </c>
      <c r="AU349" s="225" t="s">
        <v>84</v>
      </c>
      <c r="AV349" s="11" t="s">
        <v>82</v>
      </c>
      <c r="AW349" s="11" t="s">
        <v>35</v>
      </c>
      <c r="AX349" s="11" t="s">
        <v>74</v>
      </c>
      <c r="AY349" s="225" t="s">
        <v>126</v>
      </c>
    </row>
    <row r="350" s="11" customFormat="1">
      <c r="B350" s="215"/>
      <c r="C350" s="216"/>
      <c r="D350" s="217" t="s">
        <v>136</v>
      </c>
      <c r="E350" s="218" t="s">
        <v>28</v>
      </c>
      <c r="F350" s="219" t="s">
        <v>709</v>
      </c>
      <c r="G350" s="216"/>
      <c r="H350" s="218" t="s">
        <v>28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136</v>
      </c>
      <c r="AU350" s="225" t="s">
        <v>84</v>
      </c>
      <c r="AV350" s="11" t="s">
        <v>82</v>
      </c>
      <c r="AW350" s="11" t="s">
        <v>35</v>
      </c>
      <c r="AX350" s="11" t="s">
        <v>74</v>
      </c>
      <c r="AY350" s="225" t="s">
        <v>126</v>
      </c>
    </row>
    <row r="351" s="12" customFormat="1">
      <c r="B351" s="226"/>
      <c r="C351" s="227"/>
      <c r="D351" s="217" t="s">
        <v>136</v>
      </c>
      <c r="E351" s="228" t="s">
        <v>28</v>
      </c>
      <c r="F351" s="229" t="s">
        <v>168</v>
      </c>
      <c r="G351" s="227"/>
      <c r="H351" s="230">
        <v>5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AT351" s="236" t="s">
        <v>136</v>
      </c>
      <c r="AU351" s="236" t="s">
        <v>84</v>
      </c>
      <c r="AV351" s="12" t="s">
        <v>84</v>
      </c>
      <c r="AW351" s="12" t="s">
        <v>35</v>
      </c>
      <c r="AX351" s="12" t="s">
        <v>74</v>
      </c>
      <c r="AY351" s="236" t="s">
        <v>126</v>
      </c>
    </row>
    <row r="352" s="11" customFormat="1">
      <c r="B352" s="215"/>
      <c r="C352" s="216"/>
      <c r="D352" s="217" t="s">
        <v>136</v>
      </c>
      <c r="E352" s="218" t="s">
        <v>28</v>
      </c>
      <c r="F352" s="219" t="s">
        <v>710</v>
      </c>
      <c r="G352" s="216"/>
      <c r="H352" s="218" t="s">
        <v>28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136</v>
      </c>
      <c r="AU352" s="225" t="s">
        <v>84</v>
      </c>
      <c r="AV352" s="11" t="s">
        <v>82</v>
      </c>
      <c r="AW352" s="11" t="s">
        <v>35</v>
      </c>
      <c r="AX352" s="11" t="s">
        <v>74</v>
      </c>
      <c r="AY352" s="225" t="s">
        <v>126</v>
      </c>
    </row>
    <row r="353" s="12" customFormat="1">
      <c r="B353" s="226"/>
      <c r="C353" s="227"/>
      <c r="D353" s="217" t="s">
        <v>136</v>
      </c>
      <c r="E353" s="228" t="s">
        <v>28</v>
      </c>
      <c r="F353" s="229" t="s">
        <v>84</v>
      </c>
      <c r="G353" s="227"/>
      <c r="H353" s="230">
        <v>2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AT353" s="236" t="s">
        <v>136</v>
      </c>
      <c r="AU353" s="236" t="s">
        <v>84</v>
      </c>
      <c r="AV353" s="12" t="s">
        <v>84</v>
      </c>
      <c r="AW353" s="12" t="s">
        <v>35</v>
      </c>
      <c r="AX353" s="12" t="s">
        <v>74</v>
      </c>
      <c r="AY353" s="236" t="s">
        <v>126</v>
      </c>
    </row>
    <row r="354" s="11" customFormat="1">
      <c r="B354" s="215"/>
      <c r="C354" s="216"/>
      <c r="D354" s="217" t="s">
        <v>136</v>
      </c>
      <c r="E354" s="218" t="s">
        <v>28</v>
      </c>
      <c r="F354" s="219" t="s">
        <v>711</v>
      </c>
      <c r="G354" s="216"/>
      <c r="H354" s="218" t="s">
        <v>28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136</v>
      </c>
      <c r="AU354" s="225" t="s">
        <v>84</v>
      </c>
      <c r="AV354" s="11" t="s">
        <v>82</v>
      </c>
      <c r="AW354" s="11" t="s">
        <v>35</v>
      </c>
      <c r="AX354" s="11" t="s">
        <v>74</v>
      </c>
      <c r="AY354" s="225" t="s">
        <v>126</v>
      </c>
    </row>
    <row r="355" s="12" customFormat="1">
      <c r="B355" s="226"/>
      <c r="C355" s="227"/>
      <c r="D355" s="217" t="s">
        <v>136</v>
      </c>
      <c r="E355" s="228" t="s">
        <v>28</v>
      </c>
      <c r="F355" s="229" t="s">
        <v>82</v>
      </c>
      <c r="G355" s="227"/>
      <c r="H355" s="230">
        <v>1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AT355" s="236" t="s">
        <v>136</v>
      </c>
      <c r="AU355" s="236" t="s">
        <v>84</v>
      </c>
      <c r="AV355" s="12" t="s">
        <v>84</v>
      </c>
      <c r="AW355" s="12" t="s">
        <v>35</v>
      </c>
      <c r="AX355" s="12" t="s">
        <v>74</v>
      </c>
      <c r="AY355" s="236" t="s">
        <v>126</v>
      </c>
    </row>
    <row r="356" s="13" customFormat="1">
      <c r="B356" s="237"/>
      <c r="C356" s="238"/>
      <c r="D356" s="217" t="s">
        <v>136</v>
      </c>
      <c r="E356" s="239" t="s">
        <v>28</v>
      </c>
      <c r="F356" s="240" t="s">
        <v>146</v>
      </c>
      <c r="G356" s="238"/>
      <c r="H356" s="241">
        <v>8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AT356" s="247" t="s">
        <v>136</v>
      </c>
      <c r="AU356" s="247" t="s">
        <v>84</v>
      </c>
      <c r="AV356" s="13" t="s">
        <v>134</v>
      </c>
      <c r="AW356" s="13" t="s">
        <v>35</v>
      </c>
      <c r="AX356" s="13" t="s">
        <v>82</v>
      </c>
      <c r="AY356" s="247" t="s">
        <v>126</v>
      </c>
    </row>
    <row r="357" s="1" customFormat="1" ht="16.5" customHeight="1">
      <c r="B357" s="37"/>
      <c r="C357" s="248" t="s">
        <v>712</v>
      </c>
      <c r="D357" s="248" t="s">
        <v>257</v>
      </c>
      <c r="E357" s="249" t="s">
        <v>713</v>
      </c>
      <c r="F357" s="250" t="s">
        <v>714</v>
      </c>
      <c r="G357" s="251" t="s">
        <v>189</v>
      </c>
      <c r="H357" s="252">
        <v>5</v>
      </c>
      <c r="I357" s="253"/>
      <c r="J357" s="254">
        <f>ROUND(I357*H357,2)</f>
        <v>0</v>
      </c>
      <c r="K357" s="250" t="s">
        <v>133</v>
      </c>
      <c r="L357" s="255"/>
      <c r="M357" s="256" t="s">
        <v>28</v>
      </c>
      <c r="N357" s="257" t="s">
        <v>45</v>
      </c>
      <c r="O357" s="78"/>
      <c r="P357" s="212">
        <f>O357*H357</f>
        <v>0</v>
      </c>
      <c r="Q357" s="212">
        <v>0.044999999999999998</v>
      </c>
      <c r="R357" s="212">
        <f>Q357*H357</f>
        <v>0.22499999999999998</v>
      </c>
      <c r="S357" s="212">
        <v>0</v>
      </c>
      <c r="T357" s="213">
        <f>S357*H357</f>
        <v>0</v>
      </c>
      <c r="AR357" s="16" t="s">
        <v>198</v>
      </c>
      <c r="AT357" s="16" t="s">
        <v>257</v>
      </c>
      <c r="AU357" s="16" t="s">
        <v>84</v>
      </c>
      <c r="AY357" s="16" t="s">
        <v>126</v>
      </c>
      <c r="BE357" s="214">
        <f>IF(N357="základní",J357,0)</f>
        <v>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6" t="s">
        <v>82</v>
      </c>
      <c r="BK357" s="214">
        <f>ROUND(I357*H357,2)</f>
        <v>0</v>
      </c>
      <c r="BL357" s="16" t="s">
        <v>134</v>
      </c>
      <c r="BM357" s="16" t="s">
        <v>715</v>
      </c>
    </row>
    <row r="358" s="11" customFormat="1">
      <c r="B358" s="215"/>
      <c r="C358" s="216"/>
      <c r="D358" s="217" t="s">
        <v>136</v>
      </c>
      <c r="E358" s="218" t="s">
        <v>28</v>
      </c>
      <c r="F358" s="219" t="s">
        <v>716</v>
      </c>
      <c r="G358" s="216"/>
      <c r="H358" s="218" t="s">
        <v>28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136</v>
      </c>
      <c r="AU358" s="225" t="s">
        <v>84</v>
      </c>
      <c r="AV358" s="11" t="s">
        <v>82</v>
      </c>
      <c r="AW358" s="11" t="s">
        <v>35</v>
      </c>
      <c r="AX358" s="11" t="s">
        <v>74</v>
      </c>
      <c r="AY358" s="225" t="s">
        <v>126</v>
      </c>
    </row>
    <row r="359" s="11" customFormat="1">
      <c r="B359" s="215"/>
      <c r="C359" s="216"/>
      <c r="D359" s="217" t="s">
        <v>136</v>
      </c>
      <c r="E359" s="218" t="s">
        <v>28</v>
      </c>
      <c r="F359" s="219" t="s">
        <v>717</v>
      </c>
      <c r="G359" s="216"/>
      <c r="H359" s="218" t="s">
        <v>28</v>
      </c>
      <c r="I359" s="220"/>
      <c r="J359" s="216"/>
      <c r="K359" s="216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136</v>
      </c>
      <c r="AU359" s="225" t="s">
        <v>84</v>
      </c>
      <c r="AV359" s="11" t="s">
        <v>82</v>
      </c>
      <c r="AW359" s="11" t="s">
        <v>35</v>
      </c>
      <c r="AX359" s="11" t="s">
        <v>74</v>
      </c>
      <c r="AY359" s="225" t="s">
        <v>126</v>
      </c>
    </row>
    <row r="360" s="12" customFormat="1">
      <c r="B360" s="226"/>
      <c r="C360" s="227"/>
      <c r="D360" s="217" t="s">
        <v>136</v>
      </c>
      <c r="E360" s="228" t="s">
        <v>28</v>
      </c>
      <c r="F360" s="229" t="s">
        <v>168</v>
      </c>
      <c r="G360" s="227"/>
      <c r="H360" s="230">
        <v>5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AT360" s="236" t="s">
        <v>136</v>
      </c>
      <c r="AU360" s="236" t="s">
        <v>84</v>
      </c>
      <c r="AV360" s="12" t="s">
        <v>84</v>
      </c>
      <c r="AW360" s="12" t="s">
        <v>35</v>
      </c>
      <c r="AX360" s="12" t="s">
        <v>82</v>
      </c>
      <c r="AY360" s="236" t="s">
        <v>126</v>
      </c>
    </row>
    <row r="361" s="1" customFormat="1" ht="16.5" customHeight="1">
      <c r="B361" s="37"/>
      <c r="C361" s="248" t="s">
        <v>718</v>
      </c>
      <c r="D361" s="248" t="s">
        <v>257</v>
      </c>
      <c r="E361" s="249" t="s">
        <v>719</v>
      </c>
      <c r="F361" s="250" t="s">
        <v>720</v>
      </c>
      <c r="G361" s="251" t="s">
        <v>189</v>
      </c>
      <c r="H361" s="252">
        <v>2</v>
      </c>
      <c r="I361" s="253"/>
      <c r="J361" s="254">
        <f>ROUND(I361*H361,2)</f>
        <v>0</v>
      </c>
      <c r="K361" s="250" t="s">
        <v>133</v>
      </c>
      <c r="L361" s="255"/>
      <c r="M361" s="256" t="s">
        <v>28</v>
      </c>
      <c r="N361" s="257" t="s">
        <v>45</v>
      </c>
      <c r="O361" s="78"/>
      <c r="P361" s="212">
        <f>O361*H361</f>
        <v>0</v>
      </c>
      <c r="Q361" s="212">
        <v>0.10199999999999999</v>
      </c>
      <c r="R361" s="212">
        <f>Q361*H361</f>
        <v>0.20399999999999999</v>
      </c>
      <c r="S361" s="212">
        <v>0</v>
      </c>
      <c r="T361" s="213">
        <f>S361*H361</f>
        <v>0</v>
      </c>
      <c r="AR361" s="16" t="s">
        <v>198</v>
      </c>
      <c r="AT361" s="16" t="s">
        <v>257</v>
      </c>
      <c r="AU361" s="16" t="s">
        <v>84</v>
      </c>
      <c r="AY361" s="16" t="s">
        <v>126</v>
      </c>
      <c r="BE361" s="214">
        <f>IF(N361="základní",J361,0)</f>
        <v>0</v>
      </c>
      <c r="BF361" s="214">
        <f>IF(N361="snížená",J361,0)</f>
        <v>0</v>
      </c>
      <c r="BG361" s="214">
        <f>IF(N361="zákl. přenesená",J361,0)</f>
        <v>0</v>
      </c>
      <c r="BH361" s="214">
        <f>IF(N361="sníž. přenesená",J361,0)</f>
        <v>0</v>
      </c>
      <c r="BI361" s="214">
        <f>IF(N361="nulová",J361,0)</f>
        <v>0</v>
      </c>
      <c r="BJ361" s="16" t="s">
        <v>82</v>
      </c>
      <c r="BK361" s="214">
        <f>ROUND(I361*H361,2)</f>
        <v>0</v>
      </c>
      <c r="BL361" s="16" t="s">
        <v>134</v>
      </c>
      <c r="BM361" s="16" t="s">
        <v>721</v>
      </c>
    </row>
    <row r="362" s="11" customFormat="1">
      <c r="B362" s="215"/>
      <c r="C362" s="216"/>
      <c r="D362" s="217" t="s">
        <v>136</v>
      </c>
      <c r="E362" s="218" t="s">
        <v>28</v>
      </c>
      <c r="F362" s="219" t="s">
        <v>716</v>
      </c>
      <c r="G362" s="216"/>
      <c r="H362" s="218" t="s">
        <v>28</v>
      </c>
      <c r="I362" s="220"/>
      <c r="J362" s="216"/>
      <c r="K362" s="216"/>
      <c r="L362" s="221"/>
      <c r="M362" s="222"/>
      <c r="N362" s="223"/>
      <c r="O362" s="223"/>
      <c r="P362" s="223"/>
      <c r="Q362" s="223"/>
      <c r="R362" s="223"/>
      <c r="S362" s="223"/>
      <c r="T362" s="224"/>
      <c r="AT362" s="225" t="s">
        <v>136</v>
      </c>
      <c r="AU362" s="225" t="s">
        <v>84</v>
      </c>
      <c r="AV362" s="11" t="s">
        <v>82</v>
      </c>
      <c r="AW362" s="11" t="s">
        <v>35</v>
      </c>
      <c r="AX362" s="11" t="s">
        <v>74</v>
      </c>
      <c r="AY362" s="225" t="s">
        <v>126</v>
      </c>
    </row>
    <row r="363" s="11" customFormat="1">
      <c r="B363" s="215"/>
      <c r="C363" s="216"/>
      <c r="D363" s="217" t="s">
        <v>136</v>
      </c>
      <c r="E363" s="218" t="s">
        <v>28</v>
      </c>
      <c r="F363" s="219" t="s">
        <v>717</v>
      </c>
      <c r="G363" s="216"/>
      <c r="H363" s="218" t="s">
        <v>28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136</v>
      </c>
      <c r="AU363" s="225" t="s">
        <v>84</v>
      </c>
      <c r="AV363" s="11" t="s">
        <v>82</v>
      </c>
      <c r="AW363" s="11" t="s">
        <v>35</v>
      </c>
      <c r="AX363" s="11" t="s">
        <v>74</v>
      </c>
      <c r="AY363" s="225" t="s">
        <v>126</v>
      </c>
    </row>
    <row r="364" s="12" customFormat="1">
      <c r="B364" s="226"/>
      <c r="C364" s="227"/>
      <c r="D364" s="217" t="s">
        <v>136</v>
      </c>
      <c r="E364" s="228" t="s">
        <v>28</v>
      </c>
      <c r="F364" s="229" t="s">
        <v>84</v>
      </c>
      <c r="G364" s="227"/>
      <c r="H364" s="230">
        <v>2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AT364" s="236" t="s">
        <v>136</v>
      </c>
      <c r="AU364" s="236" t="s">
        <v>84</v>
      </c>
      <c r="AV364" s="12" t="s">
        <v>84</v>
      </c>
      <c r="AW364" s="12" t="s">
        <v>35</v>
      </c>
      <c r="AX364" s="12" t="s">
        <v>82</v>
      </c>
      <c r="AY364" s="236" t="s">
        <v>126</v>
      </c>
    </row>
    <row r="365" s="1" customFormat="1" ht="16.5" customHeight="1">
      <c r="B365" s="37"/>
      <c r="C365" s="248" t="s">
        <v>722</v>
      </c>
      <c r="D365" s="248" t="s">
        <v>257</v>
      </c>
      <c r="E365" s="249" t="s">
        <v>723</v>
      </c>
      <c r="F365" s="250" t="s">
        <v>724</v>
      </c>
      <c r="G365" s="251" t="s">
        <v>189</v>
      </c>
      <c r="H365" s="252">
        <v>1</v>
      </c>
      <c r="I365" s="253"/>
      <c r="J365" s="254">
        <f>ROUND(I365*H365,2)</f>
        <v>0</v>
      </c>
      <c r="K365" s="250" t="s">
        <v>28</v>
      </c>
      <c r="L365" s="255"/>
      <c r="M365" s="256" t="s">
        <v>28</v>
      </c>
      <c r="N365" s="257" t="s">
        <v>45</v>
      </c>
      <c r="O365" s="78"/>
      <c r="P365" s="212">
        <f>O365*H365</f>
        <v>0</v>
      </c>
      <c r="Q365" s="212">
        <v>0.124</v>
      </c>
      <c r="R365" s="212">
        <f>Q365*H365</f>
        <v>0.124</v>
      </c>
      <c r="S365" s="212">
        <v>0</v>
      </c>
      <c r="T365" s="213">
        <f>S365*H365</f>
        <v>0</v>
      </c>
      <c r="AR365" s="16" t="s">
        <v>198</v>
      </c>
      <c r="AT365" s="16" t="s">
        <v>257</v>
      </c>
      <c r="AU365" s="16" t="s">
        <v>84</v>
      </c>
      <c r="AY365" s="16" t="s">
        <v>126</v>
      </c>
      <c r="BE365" s="214">
        <f>IF(N365="základní",J365,0)</f>
        <v>0</v>
      </c>
      <c r="BF365" s="214">
        <f>IF(N365="snížená",J365,0)</f>
        <v>0</v>
      </c>
      <c r="BG365" s="214">
        <f>IF(N365="zákl. přenesená",J365,0)</f>
        <v>0</v>
      </c>
      <c r="BH365" s="214">
        <f>IF(N365="sníž. přenesená",J365,0)</f>
        <v>0</v>
      </c>
      <c r="BI365" s="214">
        <f>IF(N365="nulová",J365,0)</f>
        <v>0</v>
      </c>
      <c r="BJ365" s="16" t="s">
        <v>82</v>
      </c>
      <c r="BK365" s="214">
        <f>ROUND(I365*H365,2)</f>
        <v>0</v>
      </c>
      <c r="BL365" s="16" t="s">
        <v>134</v>
      </c>
      <c r="BM365" s="16" t="s">
        <v>725</v>
      </c>
    </row>
    <row r="366" s="11" customFormat="1">
      <c r="B366" s="215"/>
      <c r="C366" s="216"/>
      <c r="D366" s="217" t="s">
        <v>136</v>
      </c>
      <c r="E366" s="218" t="s">
        <v>28</v>
      </c>
      <c r="F366" s="219" t="s">
        <v>716</v>
      </c>
      <c r="G366" s="216"/>
      <c r="H366" s="218" t="s">
        <v>28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136</v>
      </c>
      <c r="AU366" s="225" t="s">
        <v>84</v>
      </c>
      <c r="AV366" s="11" t="s">
        <v>82</v>
      </c>
      <c r="AW366" s="11" t="s">
        <v>35</v>
      </c>
      <c r="AX366" s="11" t="s">
        <v>74</v>
      </c>
      <c r="AY366" s="225" t="s">
        <v>126</v>
      </c>
    </row>
    <row r="367" s="11" customFormat="1">
      <c r="B367" s="215"/>
      <c r="C367" s="216"/>
      <c r="D367" s="217" t="s">
        <v>136</v>
      </c>
      <c r="E367" s="218" t="s">
        <v>28</v>
      </c>
      <c r="F367" s="219" t="s">
        <v>717</v>
      </c>
      <c r="G367" s="216"/>
      <c r="H367" s="218" t="s">
        <v>28</v>
      </c>
      <c r="I367" s="220"/>
      <c r="J367" s="216"/>
      <c r="K367" s="216"/>
      <c r="L367" s="221"/>
      <c r="M367" s="222"/>
      <c r="N367" s="223"/>
      <c r="O367" s="223"/>
      <c r="P367" s="223"/>
      <c r="Q367" s="223"/>
      <c r="R367" s="223"/>
      <c r="S367" s="223"/>
      <c r="T367" s="224"/>
      <c r="AT367" s="225" t="s">
        <v>136</v>
      </c>
      <c r="AU367" s="225" t="s">
        <v>84</v>
      </c>
      <c r="AV367" s="11" t="s">
        <v>82</v>
      </c>
      <c r="AW367" s="11" t="s">
        <v>35</v>
      </c>
      <c r="AX367" s="11" t="s">
        <v>74</v>
      </c>
      <c r="AY367" s="225" t="s">
        <v>126</v>
      </c>
    </row>
    <row r="368" s="12" customFormat="1">
      <c r="B368" s="226"/>
      <c r="C368" s="227"/>
      <c r="D368" s="217" t="s">
        <v>136</v>
      </c>
      <c r="E368" s="228" t="s">
        <v>28</v>
      </c>
      <c r="F368" s="229" t="s">
        <v>82</v>
      </c>
      <c r="G368" s="227"/>
      <c r="H368" s="230">
        <v>1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AT368" s="236" t="s">
        <v>136</v>
      </c>
      <c r="AU368" s="236" t="s">
        <v>84</v>
      </c>
      <c r="AV368" s="12" t="s">
        <v>84</v>
      </c>
      <c r="AW368" s="12" t="s">
        <v>35</v>
      </c>
      <c r="AX368" s="12" t="s">
        <v>82</v>
      </c>
      <c r="AY368" s="236" t="s">
        <v>126</v>
      </c>
    </row>
    <row r="369" s="10" customFormat="1" ht="22.8" customHeight="1">
      <c r="B369" s="187"/>
      <c r="C369" s="188"/>
      <c r="D369" s="189" t="s">
        <v>73</v>
      </c>
      <c r="E369" s="201" t="s">
        <v>726</v>
      </c>
      <c r="F369" s="201" t="s">
        <v>727</v>
      </c>
      <c r="G369" s="188"/>
      <c r="H369" s="188"/>
      <c r="I369" s="191"/>
      <c r="J369" s="202">
        <f>BK369</f>
        <v>0</v>
      </c>
      <c r="K369" s="188"/>
      <c r="L369" s="193"/>
      <c r="M369" s="194"/>
      <c r="N369" s="195"/>
      <c r="O369" s="195"/>
      <c r="P369" s="196">
        <f>SUM(P370:P407)</f>
        <v>0</v>
      </c>
      <c r="Q369" s="195"/>
      <c r="R369" s="196">
        <f>SUM(R370:R407)</f>
        <v>124.67619000000001</v>
      </c>
      <c r="S369" s="195"/>
      <c r="T369" s="197">
        <f>SUM(T370:T407)</f>
        <v>0</v>
      </c>
      <c r="AR369" s="198" t="s">
        <v>82</v>
      </c>
      <c r="AT369" s="199" t="s">
        <v>73</v>
      </c>
      <c r="AU369" s="199" t="s">
        <v>82</v>
      </c>
      <c r="AY369" s="198" t="s">
        <v>126</v>
      </c>
      <c r="BK369" s="200">
        <f>SUM(BK370:BK407)</f>
        <v>0</v>
      </c>
    </row>
    <row r="370" s="1" customFormat="1" ht="22.5" customHeight="1">
      <c r="B370" s="37"/>
      <c r="C370" s="203" t="s">
        <v>728</v>
      </c>
      <c r="D370" s="203" t="s">
        <v>129</v>
      </c>
      <c r="E370" s="204" t="s">
        <v>729</v>
      </c>
      <c r="F370" s="205" t="s">
        <v>730</v>
      </c>
      <c r="G370" s="206" t="s">
        <v>527</v>
      </c>
      <c r="H370" s="207">
        <v>420</v>
      </c>
      <c r="I370" s="208"/>
      <c r="J370" s="209">
        <f>ROUND(I370*H370,2)</f>
        <v>0</v>
      </c>
      <c r="K370" s="205" t="s">
        <v>133</v>
      </c>
      <c r="L370" s="42"/>
      <c r="M370" s="210" t="s">
        <v>28</v>
      </c>
      <c r="N370" s="211" t="s">
        <v>45</v>
      </c>
      <c r="O370" s="78"/>
      <c r="P370" s="212">
        <f>O370*H370</f>
        <v>0</v>
      </c>
      <c r="Q370" s="212">
        <v>0.1295</v>
      </c>
      <c r="R370" s="212">
        <f>Q370*H370</f>
        <v>54.390000000000001</v>
      </c>
      <c r="S370" s="212">
        <v>0</v>
      </c>
      <c r="T370" s="213">
        <f>S370*H370</f>
        <v>0</v>
      </c>
      <c r="AR370" s="16" t="s">
        <v>134</v>
      </c>
      <c r="AT370" s="16" t="s">
        <v>129</v>
      </c>
      <c r="AU370" s="16" t="s">
        <v>84</v>
      </c>
      <c r="AY370" s="16" t="s">
        <v>126</v>
      </c>
      <c r="BE370" s="214">
        <f>IF(N370="základní",J370,0)</f>
        <v>0</v>
      </c>
      <c r="BF370" s="214">
        <f>IF(N370="snížená",J370,0)</f>
        <v>0</v>
      </c>
      <c r="BG370" s="214">
        <f>IF(N370="zákl. přenesená",J370,0)</f>
        <v>0</v>
      </c>
      <c r="BH370" s="214">
        <f>IF(N370="sníž. přenesená",J370,0)</f>
        <v>0</v>
      </c>
      <c r="BI370" s="214">
        <f>IF(N370="nulová",J370,0)</f>
        <v>0</v>
      </c>
      <c r="BJ370" s="16" t="s">
        <v>82</v>
      </c>
      <c r="BK370" s="214">
        <f>ROUND(I370*H370,2)</f>
        <v>0</v>
      </c>
      <c r="BL370" s="16" t="s">
        <v>134</v>
      </c>
      <c r="BM370" s="16" t="s">
        <v>731</v>
      </c>
    </row>
    <row r="371" s="11" customFormat="1">
      <c r="B371" s="215"/>
      <c r="C371" s="216"/>
      <c r="D371" s="217" t="s">
        <v>136</v>
      </c>
      <c r="E371" s="218" t="s">
        <v>28</v>
      </c>
      <c r="F371" s="219" t="s">
        <v>349</v>
      </c>
      <c r="G371" s="216"/>
      <c r="H371" s="218" t="s">
        <v>28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136</v>
      </c>
      <c r="AU371" s="225" t="s">
        <v>84</v>
      </c>
      <c r="AV371" s="11" t="s">
        <v>82</v>
      </c>
      <c r="AW371" s="11" t="s">
        <v>35</v>
      </c>
      <c r="AX371" s="11" t="s">
        <v>74</v>
      </c>
      <c r="AY371" s="225" t="s">
        <v>126</v>
      </c>
    </row>
    <row r="372" s="11" customFormat="1">
      <c r="B372" s="215"/>
      <c r="C372" s="216"/>
      <c r="D372" s="217" t="s">
        <v>136</v>
      </c>
      <c r="E372" s="218" t="s">
        <v>28</v>
      </c>
      <c r="F372" s="219" t="s">
        <v>732</v>
      </c>
      <c r="G372" s="216"/>
      <c r="H372" s="218" t="s">
        <v>28</v>
      </c>
      <c r="I372" s="220"/>
      <c r="J372" s="216"/>
      <c r="K372" s="216"/>
      <c r="L372" s="221"/>
      <c r="M372" s="222"/>
      <c r="N372" s="223"/>
      <c r="O372" s="223"/>
      <c r="P372" s="223"/>
      <c r="Q372" s="223"/>
      <c r="R372" s="223"/>
      <c r="S372" s="223"/>
      <c r="T372" s="224"/>
      <c r="AT372" s="225" t="s">
        <v>136</v>
      </c>
      <c r="AU372" s="225" t="s">
        <v>84</v>
      </c>
      <c r="AV372" s="11" t="s">
        <v>82</v>
      </c>
      <c r="AW372" s="11" t="s">
        <v>35</v>
      </c>
      <c r="AX372" s="11" t="s">
        <v>74</v>
      </c>
      <c r="AY372" s="225" t="s">
        <v>126</v>
      </c>
    </row>
    <row r="373" s="12" customFormat="1">
      <c r="B373" s="226"/>
      <c r="C373" s="227"/>
      <c r="D373" s="217" t="s">
        <v>136</v>
      </c>
      <c r="E373" s="228" t="s">
        <v>28</v>
      </c>
      <c r="F373" s="229" t="s">
        <v>733</v>
      </c>
      <c r="G373" s="227"/>
      <c r="H373" s="230">
        <v>50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AT373" s="236" t="s">
        <v>136</v>
      </c>
      <c r="AU373" s="236" t="s">
        <v>84</v>
      </c>
      <c r="AV373" s="12" t="s">
        <v>84</v>
      </c>
      <c r="AW373" s="12" t="s">
        <v>35</v>
      </c>
      <c r="AX373" s="12" t="s">
        <v>74</v>
      </c>
      <c r="AY373" s="236" t="s">
        <v>126</v>
      </c>
    </row>
    <row r="374" s="14" customFormat="1">
      <c r="B374" s="263"/>
      <c r="C374" s="264"/>
      <c r="D374" s="217" t="s">
        <v>136</v>
      </c>
      <c r="E374" s="265" t="s">
        <v>28</v>
      </c>
      <c r="F374" s="266" t="s">
        <v>417</v>
      </c>
      <c r="G374" s="264"/>
      <c r="H374" s="267">
        <v>50</v>
      </c>
      <c r="I374" s="268"/>
      <c r="J374" s="264"/>
      <c r="K374" s="264"/>
      <c r="L374" s="269"/>
      <c r="M374" s="270"/>
      <c r="N374" s="271"/>
      <c r="O374" s="271"/>
      <c r="P374" s="271"/>
      <c r="Q374" s="271"/>
      <c r="R374" s="271"/>
      <c r="S374" s="271"/>
      <c r="T374" s="272"/>
      <c r="AT374" s="273" t="s">
        <v>136</v>
      </c>
      <c r="AU374" s="273" t="s">
        <v>84</v>
      </c>
      <c r="AV374" s="14" t="s">
        <v>156</v>
      </c>
      <c r="AW374" s="14" t="s">
        <v>35</v>
      </c>
      <c r="AX374" s="14" t="s">
        <v>74</v>
      </c>
      <c r="AY374" s="273" t="s">
        <v>126</v>
      </c>
    </row>
    <row r="375" s="11" customFormat="1">
      <c r="B375" s="215"/>
      <c r="C375" s="216"/>
      <c r="D375" s="217" t="s">
        <v>136</v>
      </c>
      <c r="E375" s="218" t="s">
        <v>28</v>
      </c>
      <c r="F375" s="219" t="s">
        <v>734</v>
      </c>
      <c r="G375" s="216"/>
      <c r="H375" s="218" t="s">
        <v>28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136</v>
      </c>
      <c r="AU375" s="225" t="s">
        <v>84</v>
      </c>
      <c r="AV375" s="11" t="s">
        <v>82</v>
      </c>
      <c r="AW375" s="11" t="s">
        <v>35</v>
      </c>
      <c r="AX375" s="11" t="s">
        <v>74</v>
      </c>
      <c r="AY375" s="225" t="s">
        <v>126</v>
      </c>
    </row>
    <row r="376" s="12" customFormat="1">
      <c r="B376" s="226"/>
      <c r="C376" s="227"/>
      <c r="D376" s="217" t="s">
        <v>136</v>
      </c>
      <c r="E376" s="228" t="s">
        <v>28</v>
      </c>
      <c r="F376" s="229" t="s">
        <v>735</v>
      </c>
      <c r="G376" s="227"/>
      <c r="H376" s="230">
        <v>370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AT376" s="236" t="s">
        <v>136</v>
      </c>
      <c r="AU376" s="236" t="s">
        <v>84</v>
      </c>
      <c r="AV376" s="12" t="s">
        <v>84</v>
      </c>
      <c r="AW376" s="12" t="s">
        <v>35</v>
      </c>
      <c r="AX376" s="12" t="s">
        <v>74</v>
      </c>
      <c r="AY376" s="236" t="s">
        <v>126</v>
      </c>
    </row>
    <row r="377" s="14" customFormat="1">
      <c r="B377" s="263"/>
      <c r="C377" s="264"/>
      <c r="D377" s="217" t="s">
        <v>136</v>
      </c>
      <c r="E377" s="265" t="s">
        <v>28</v>
      </c>
      <c r="F377" s="266" t="s">
        <v>421</v>
      </c>
      <c r="G377" s="264"/>
      <c r="H377" s="267">
        <v>370</v>
      </c>
      <c r="I377" s="268"/>
      <c r="J377" s="264"/>
      <c r="K377" s="264"/>
      <c r="L377" s="269"/>
      <c r="M377" s="270"/>
      <c r="N377" s="271"/>
      <c r="O377" s="271"/>
      <c r="P377" s="271"/>
      <c r="Q377" s="271"/>
      <c r="R377" s="271"/>
      <c r="S377" s="271"/>
      <c r="T377" s="272"/>
      <c r="AT377" s="273" t="s">
        <v>136</v>
      </c>
      <c r="AU377" s="273" t="s">
        <v>84</v>
      </c>
      <c r="AV377" s="14" t="s">
        <v>156</v>
      </c>
      <c r="AW377" s="14" t="s">
        <v>35</v>
      </c>
      <c r="AX377" s="14" t="s">
        <v>74</v>
      </c>
      <c r="AY377" s="273" t="s">
        <v>126</v>
      </c>
    </row>
    <row r="378" s="13" customFormat="1">
      <c r="B378" s="237"/>
      <c r="C378" s="238"/>
      <c r="D378" s="217" t="s">
        <v>136</v>
      </c>
      <c r="E378" s="239" t="s">
        <v>28</v>
      </c>
      <c r="F378" s="240" t="s">
        <v>146</v>
      </c>
      <c r="G378" s="238"/>
      <c r="H378" s="241">
        <v>420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136</v>
      </c>
      <c r="AU378" s="247" t="s">
        <v>84</v>
      </c>
      <c r="AV378" s="13" t="s">
        <v>134</v>
      </c>
      <c r="AW378" s="13" t="s">
        <v>35</v>
      </c>
      <c r="AX378" s="13" t="s">
        <v>82</v>
      </c>
      <c r="AY378" s="247" t="s">
        <v>126</v>
      </c>
    </row>
    <row r="379" s="1" customFormat="1" ht="16.5" customHeight="1">
      <c r="B379" s="37"/>
      <c r="C379" s="248" t="s">
        <v>736</v>
      </c>
      <c r="D379" s="248" t="s">
        <v>257</v>
      </c>
      <c r="E379" s="249" t="s">
        <v>737</v>
      </c>
      <c r="F379" s="250" t="s">
        <v>738</v>
      </c>
      <c r="G379" s="251" t="s">
        <v>527</v>
      </c>
      <c r="H379" s="252">
        <v>51</v>
      </c>
      <c r="I379" s="253"/>
      <c r="J379" s="254">
        <f>ROUND(I379*H379,2)</f>
        <v>0</v>
      </c>
      <c r="K379" s="250" t="s">
        <v>133</v>
      </c>
      <c r="L379" s="255"/>
      <c r="M379" s="256" t="s">
        <v>28</v>
      </c>
      <c r="N379" s="257" t="s">
        <v>45</v>
      </c>
      <c r="O379" s="78"/>
      <c r="P379" s="212">
        <f>O379*H379</f>
        <v>0</v>
      </c>
      <c r="Q379" s="212">
        <v>0.021999999999999999</v>
      </c>
      <c r="R379" s="212">
        <f>Q379*H379</f>
        <v>1.1219999999999999</v>
      </c>
      <c r="S379" s="212">
        <v>0</v>
      </c>
      <c r="T379" s="213">
        <f>S379*H379</f>
        <v>0</v>
      </c>
      <c r="AR379" s="16" t="s">
        <v>198</v>
      </c>
      <c r="AT379" s="16" t="s">
        <v>257</v>
      </c>
      <c r="AU379" s="16" t="s">
        <v>84</v>
      </c>
      <c r="AY379" s="16" t="s">
        <v>126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16" t="s">
        <v>82</v>
      </c>
      <c r="BK379" s="214">
        <f>ROUND(I379*H379,2)</f>
        <v>0</v>
      </c>
      <c r="BL379" s="16" t="s">
        <v>134</v>
      </c>
      <c r="BM379" s="16" t="s">
        <v>739</v>
      </c>
    </row>
    <row r="380" s="11" customFormat="1">
      <c r="B380" s="215"/>
      <c r="C380" s="216"/>
      <c r="D380" s="217" t="s">
        <v>136</v>
      </c>
      <c r="E380" s="218" t="s">
        <v>28</v>
      </c>
      <c r="F380" s="219" t="s">
        <v>740</v>
      </c>
      <c r="G380" s="216"/>
      <c r="H380" s="218" t="s">
        <v>28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136</v>
      </c>
      <c r="AU380" s="225" t="s">
        <v>84</v>
      </c>
      <c r="AV380" s="11" t="s">
        <v>82</v>
      </c>
      <c r="AW380" s="11" t="s">
        <v>35</v>
      </c>
      <c r="AX380" s="11" t="s">
        <v>74</v>
      </c>
      <c r="AY380" s="225" t="s">
        <v>126</v>
      </c>
    </row>
    <row r="381" s="11" customFormat="1">
      <c r="B381" s="215"/>
      <c r="C381" s="216"/>
      <c r="D381" s="217" t="s">
        <v>136</v>
      </c>
      <c r="E381" s="218" t="s">
        <v>28</v>
      </c>
      <c r="F381" s="219" t="s">
        <v>741</v>
      </c>
      <c r="G381" s="216"/>
      <c r="H381" s="218" t="s">
        <v>28</v>
      </c>
      <c r="I381" s="220"/>
      <c r="J381" s="216"/>
      <c r="K381" s="216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136</v>
      </c>
      <c r="AU381" s="225" t="s">
        <v>84</v>
      </c>
      <c r="AV381" s="11" t="s">
        <v>82</v>
      </c>
      <c r="AW381" s="11" t="s">
        <v>35</v>
      </c>
      <c r="AX381" s="11" t="s">
        <v>74</v>
      </c>
      <c r="AY381" s="225" t="s">
        <v>126</v>
      </c>
    </row>
    <row r="382" s="12" customFormat="1">
      <c r="B382" s="226"/>
      <c r="C382" s="227"/>
      <c r="D382" s="217" t="s">
        <v>136</v>
      </c>
      <c r="E382" s="228" t="s">
        <v>28</v>
      </c>
      <c r="F382" s="229" t="s">
        <v>742</v>
      </c>
      <c r="G382" s="227"/>
      <c r="H382" s="230">
        <v>51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AT382" s="236" t="s">
        <v>136</v>
      </c>
      <c r="AU382" s="236" t="s">
        <v>84</v>
      </c>
      <c r="AV382" s="12" t="s">
        <v>84</v>
      </c>
      <c r="AW382" s="12" t="s">
        <v>35</v>
      </c>
      <c r="AX382" s="12" t="s">
        <v>82</v>
      </c>
      <c r="AY382" s="236" t="s">
        <v>126</v>
      </c>
    </row>
    <row r="383" s="1" customFormat="1" ht="16.5" customHeight="1">
      <c r="B383" s="37"/>
      <c r="C383" s="248" t="s">
        <v>743</v>
      </c>
      <c r="D383" s="248" t="s">
        <v>257</v>
      </c>
      <c r="E383" s="249" t="s">
        <v>744</v>
      </c>
      <c r="F383" s="250" t="s">
        <v>745</v>
      </c>
      <c r="G383" s="251" t="s">
        <v>527</v>
      </c>
      <c r="H383" s="252">
        <v>374</v>
      </c>
      <c r="I383" s="253"/>
      <c r="J383" s="254">
        <f>ROUND(I383*H383,2)</f>
        <v>0</v>
      </c>
      <c r="K383" s="250" t="s">
        <v>133</v>
      </c>
      <c r="L383" s="255"/>
      <c r="M383" s="256" t="s">
        <v>28</v>
      </c>
      <c r="N383" s="257" t="s">
        <v>45</v>
      </c>
      <c r="O383" s="78"/>
      <c r="P383" s="212">
        <f>O383*H383</f>
        <v>0</v>
      </c>
      <c r="Q383" s="212">
        <v>0.048000000000000001</v>
      </c>
      <c r="R383" s="212">
        <f>Q383*H383</f>
        <v>17.952000000000002</v>
      </c>
      <c r="S383" s="212">
        <v>0</v>
      </c>
      <c r="T383" s="213">
        <f>S383*H383</f>
        <v>0</v>
      </c>
      <c r="AR383" s="16" t="s">
        <v>198</v>
      </c>
      <c r="AT383" s="16" t="s">
        <v>257</v>
      </c>
      <c r="AU383" s="16" t="s">
        <v>84</v>
      </c>
      <c r="AY383" s="16" t="s">
        <v>126</v>
      </c>
      <c r="BE383" s="214">
        <f>IF(N383="základní",J383,0)</f>
        <v>0</v>
      </c>
      <c r="BF383" s="214">
        <f>IF(N383="snížená",J383,0)</f>
        <v>0</v>
      </c>
      <c r="BG383" s="214">
        <f>IF(N383="zákl. přenesená",J383,0)</f>
        <v>0</v>
      </c>
      <c r="BH383" s="214">
        <f>IF(N383="sníž. přenesená",J383,0)</f>
        <v>0</v>
      </c>
      <c r="BI383" s="214">
        <f>IF(N383="nulová",J383,0)</f>
        <v>0</v>
      </c>
      <c r="BJ383" s="16" t="s">
        <v>82</v>
      </c>
      <c r="BK383" s="214">
        <f>ROUND(I383*H383,2)</f>
        <v>0</v>
      </c>
      <c r="BL383" s="16" t="s">
        <v>134</v>
      </c>
      <c r="BM383" s="16" t="s">
        <v>746</v>
      </c>
    </row>
    <row r="384" s="11" customFormat="1">
      <c r="B384" s="215"/>
      <c r="C384" s="216"/>
      <c r="D384" s="217" t="s">
        <v>136</v>
      </c>
      <c r="E384" s="218" t="s">
        <v>28</v>
      </c>
      <c r="F384" s="219" t="s">
        <v>747</v>
      </c>
      <c r="G384" s="216"/>
      <c r="H384" s="218" t="s">
        <v>28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136</v>
      </c>
      <c r="AU384" s="225" t="s">
        <v>84</v>
      </c>
      <c r="AV384" s="11" t="s">
        <v>82</v>
      </c>
      <c r="AW384" s="11" t="s">
        <v>35</v>
      </c>
      <c r="AX384" s="11" t="s">
        <v>74</v>
      </c>
      <c r="AY384" s="225" t="s">
        <v>126</v>
      </c>
    </row>
    <row r="385" s="11" customFormat="1">
      <c r="B385" s="215"/>
      <c r="C385" s="216"/>
      <c r="D385" s="217" t="s">
        <v>136</v>
      </c>
      <c r="E385" s="218" t="s">
        <v>28</v>
      </c>
      <c r="F385" s="219" t="s">
        <v>741</v>
      </c>
      <c r="G385" s="216"/>
      <c r="H385" s="218" t="s">
        <v>28</v>
      </c>
      <c r="I385" s="220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AT385" s="225" t="s">
        <v>136</v>
      </c>
      <c r="AU385" s="225" t="s">
        <v>84</v>
      </c>
      <c r="AV385" s="11" t="s">
        <v>82</v>
      </c>
      <c r="AW385" s="11" t="s">
        <v>35</v>
      </c>
      <c r="AX385" s="11" t="s">
        <v>74</v>
      </c>
      <c r="AY385" s="225" t="s">
        <v>126</v>
      </c>
    </row>
    <row r="386" s="12" customFormat="1">
      <c r="B386" s="226"/>
      <c r="C386" s="227"/>
      <c r="D386" s="217" t="s">
        <v>136</v>
      </c>
      <c r="E386" s="228" t="s">
        <v>28</v>
      </c>
      <c r="F386" s="229" t="s">
        <v>748</v>
      </c>
      <c r="G386" s="227"/>
      <c r="H386" s="230">
        <v>374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AT386" s="236" t="s">
        <v>136</v>
      </c>
      <c r="AU386" s="236" t="s">
        <v>84</v>
      </c>
      <c r="AV386" s="12" t="s">
        <v>84</v>
      </c>
      <c r="AW386" s="12" t="s">
        <v>35</v>
      </c>
      <c r="AX386" s="12" t="s">
        <v>82</v>
      </c>
      <c r="AY386" s="236" t="s">
        <v>126</v>
      </c>
    </row>
    <row r="387" s="1" customFormat="1" ht="16.5" customHeight="1">
      <c r="B387" s="37"/>
      <c r="C387" s="203" t="s">
        <v>749</v>
      </c>
      <c r="D387" s="203" t="s">
        <v>129</v>
      </c>
      <c r="E387" s="204" t="s">
        <v>750</v>
      </c>
      <c r="F387" s="205" t="s">
        <v>751</v>
      </c>
      <c r="G387" s="206" t="s">
        <v>527</v>
      </c>
      <c r="H387" s="207">
        <v>155</v>
      </c>
      <c r="I387" s="208"/>
      <c r="J387" s="209">
        <f>ROUND(I387*H387,2)</f>
        <v>0</v>
      </c>
      <c r="K387" s="205" t="s">
        <v>133</v>
      </c>
      <c r="L387" s="42"/>
      <c r="M387" s="210" t="s">
        <v>28</v>
      </c>
      <c r="N387" s="211" t="s">
        <v>45</v>
      </c>
      <c r="O387" s="78"/>
      <c r="P387" s="212">
        <f>O387*H387</f>
        <v>0</v>
      </c>
      <c r="Q387" s="212">
        <v>0.29221000000000003</v>
      </c>
      <c r="R387" s="212">
        <f>Q387*H387</f>
        <v>45.292550000000006</v>
      </c>
      <c r="S387" s="212">
        <v>0</v>
      </c>
      <c r="T387" s="213">
        <f>S387*H387</f>
        <v>0</v>
      </c>
      <c r="AR387" s="16" t="s">
        <v>134</v>
      </c>
      <c r="AT387" s="16" t="s">
        <v>129</v>
      </c>
      <c r="AU387" s="16" t="s">
        <v>84</v>
      </c>
      <c r="AY387" s="16" t="s">
        <v>126</v>
      </c>
      <c r="BE387" s="214">
        <f>IF(N387="základní",J387,0)</f>
        <v>0</v>
      </c>
      <c r="BF387" s="214">
        <f>IF(N387="snížená",J387,0)</f>
        <v>0</v>
      </c>
      <c r="BG387" s="214">
        <f>IF(N387="zákl. přenesená",J387,0)</f>
        <v>0</v>
      </c>
      <c r="BH387" s="214">
        <f>IF(N387="sníž. přenesená",J387,0)</f>
        <v>0</v>
      </c>
      <c r="BI387" s="214">
        <f>IF(N387="nulová",J387,0)</f>
        <v>0</v>
      </c>
      <c r="BJ387" s="16" t="s">
        <v>82</v>
      </c>
      <c r="BK387" s="214">
        <f>ROUND(I387*H387,2)</f>
        <v>0</v>
      </c>
      <c r="BL387" s="16" t="s">
        <v>134</v>
      </c>
      <c r="BM387" s="16" t="s">
        <v>752</v>
      </c>
    </row>
    <row r="388" s="11" customFormat="1">
      <c r="B388" s="215"/>
      <c r="C388" s="216"/>
      <c r="D388" s="217" t="s">
        <v>136</v>
      </c>
      <c r="E388" s="218" t="s">
        <v>28</v>
      </c>
      <c r="F388" s="219" t="s">
        <v>753</v>
      </c>
      <c r="G388" s="216"/>
      <c r="H388" s="218" t="s">
        <v>28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136</v>
      </c>
      <c r="AU388" s="225" t="s">
        <v>84</v>
      </c>
      <c r="AV388" s="11" t="s">
        <v>82</v>
      </c>
      <c r="AW388" s="11" t="s">
        <v>35</v>
      </c>
      <c r="AX388" s="11" t="s">
        <v>74</v>
      </c>
      <c r="AY388" s="225" t="s">
        <v>126</v>
      </c>
    </row>
    <row r="389" s="12" customFormat="1">
      <c r="B389" s="226"/>
      <c r="C389" s="227"/>
      <c r="D389" s="217" t="s">
        <v>136</v>
      </c>
      <c r="E389" s="228" t="s">
        <v>28</v>
      </c>
      <c r="F389" s="229" t="s">
        <v>754</v>
      </c>
      <c r="G389" s="227"/>
      <c r="H389" s="230">
        <v>155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AT389" s="236" t="s">
        <v>136</v>
      </c>
      <c r="AU389" s="236" t="s">
        <v>84</v>
      </c>
      <c r="AV389" s="12" t="s">
        <v>84</v>
      </c>
      <c r="AW389" s="12" t="s">
        <v>35</v>
      </c>
      <c r="AX389" s="12" t="s">
        <v>82</v>
      </c>
      <c r="AY389" s="236" t="s">
        <v>126</v>
      </c>
    </row>
    <row r="390" s="1" customFormat="1" ht="16.5" customHeight="1">
      <c r="B390" s="37"/>
      <c r="C390" s="248" t="s">
        <v>755</v>
      </c>
      <c r="D390" s="248" t="s">
        <v>257</v>
      </c>
      <c r="E390" s="249" t="s">
        <v>756</v>
      </c>
      <c r="F390" s="250" t="s">
        <v>757</v>
      </c>
      <c r="G390" s="251" t="s">
        <v>527</v>
      </c>
      <c r="H390" s="252">
        <v>155</v>
      </c>
      <c r="I390" s="253"/>
      <c r="J390" s="254">
        <f>ROUND(I390*H390,2)</f>
        <v>0</v>
      </c>
      <c r="K390" s="250" t="s">
        <v>28</v>
      </c>
      <c r="L390" s="255"/>
      <c r="M390" s="256" t="s">
        <v>28</v>
      </c>
      <c r="N390" s="257" t="s">
        <v>45</v>
      </c>
      <c r="O390" s="78"/>
      <c r="P390" s="212">
        <f>O390*H390</f>
        <v>0</v>
      </c>
      <c r="Q390" s="212">
        <v>0.015599999999999999</v>
      </c>
      <c r="R390" s="212">
        <f>Q390*H390</f>
        <v>2.4179999999999997</v>
      </c>
      <c r="S390" s="212">
        <v>0</v>
      </c>
      <c r="T390" s="213">
        <f>S390*H390</f>
        <v>0</v>
      </c>
      <c r="AR390" s="16" t="s">
        <v>198</v>
      </c>
      <c r="AT390" s="16" t="s">
        <v>257</v>
      </c>
      <c r="AU390" s="16" t="s">
        <v>84</v>
      </c>
      <c r="AY390" s="16" t="s">
        <v>126</v>
      </c>
      <c r="BE390" s="214">
        <f>IF(N390="základní",J390,0)</f>
        <v>0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16" t="s">
        <v>82</v>
      </c>
      <c r="BK390" s="214">
        <f>ROUND(I390*H390,2)</f>
        <v>0</v>
      </c>
      <c r="BL390" s="16" t="s">
        <v>134</v>
      </c>
      <c r="BM390" s="16" t="s">
        <v>758</v>
      </c>
    </row>
    <row r="391" s="11" customFormat="1">
      <c r="B391" s="215"/>
      <c r="C391" s="216"/>
      <c r="D391" s="217" t="s">
        <v>136</v>
      </c>
      <c r="E391" s="218" t="s">
        <v>28</v>
      </c>
      <c r="F391" s="219" t="s">
        <v>759</v>
      </c>
      <c r="G391" s="216"/>
      <c r="H391" s="218" t="s">
        <v>28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136</v>
      </c>
      <c r="AU391" s="225" t="s">
        <v>84</v>
      </c>
      <c r="AV391" s="11" t="s">
        <v>82</v>
      </c>
      <c r="AW391" s="11" t="s">
        <v>35</v>
      </c>
      <c r="AX391" s="11" t="s">
        <v>74</v>
      </c>
      <c r="AY391" s="225" t="s">
        <v>126</v>
      </c>
    </row>
    <row r="392" s="11" customFormat="1">
      <c r="B392" s="215"/>
      <c r="C392" s="216"/>
      <c r="D392" s="217" t="s">
        <v>136</v>
      </c>
      <c r="E392" s="218" t="s">
        <v>28</v>
      </c>
      <c r="F392" s="219" t="s">
        <v>760</v>
      </c>
      <c r="G392" s="216"/>
      <c r="H392" s="218" t="s">
        <v>28</v>
      </c>
      <c r="I392" s="220"/>
      <c r="J392" s="216"/>
      <c r="K392" s="216"/>
      <c r="L392" s="221"/>
      <c r="M392" s="222"/>
      <c r="N392" s="223"/>
      <c r="O392" s="223"/>
      <c r="P392" s="223"/>
      <c r="Q392" s="223"/>
      <c r="R392" s="223"/>
      <c r="S392" s="223"/>
      <c r="T392" s="224"/>
      <c r="AT392" s="225" t="s">
        <v>136</v>
      </c>
      <c r="AU392" s="225" t="s">
        <v>84</v>
      </c>
      <c r="AV392" s="11" t="s">
        <v>82</v>
      </c>
      <c r="AW392" s="11" t="s">
        <v>35</v>
      </c>
      <c r="AX392" s="11" t="s">
        <v>74</v>
      </c>
      <c r="AY392" s="225" t="s">
        <v>126</v>
      </c>
    </row>
    <row r="393" s="12" customFormat="1">
      <c r="B393" s="226"/>
      <c r="C393" s="227"/>
      <c r="D393" s="217" t="s">
        <v>136</v>
      </c>
      <c r="E393" s="228" t="s">
        <v>28</v>
      </c>
      <c r="F393" s="229" t="s">
        <v>754</v>
      </c>
      <c r="G393" s="227"/>
      <c r="H393" s="230">
        <v>155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AT393" s="236" t="s">
        <v>136</v>
      </c>
      <c r="AU393" s="236" t="s">
        <v>84</v>
      </c>
      <c r="AV393" s="12" t="s">
        <v>84</v>
      </c>
      <c r="AW393" s="12" t="s">
        <v>35</v>
      </c>
      <c r="AX393" s="12" t="s">
        <v>82</v>
      </c>
      <c r="AY393" s="236" t="s">
        <v>126</v>
      </c>
    </row>
    <row r="394" s="1" customFormat="1" ht="16.5" customHeight="1">
      <c r="B394" s="37"/>
      <c r="C394" s="203" t="s">
        <v>761</v>
      </c>
      <c r="D394" s="203" t="s">
        <v>129</v>
      </c>
      <c r="E394" s="204" t="s">
        <v>762</v>
      </c>
      <c r="F394" s="205" t="s">
        <v>763</v>
      </c>
      <c r="G394" s="206" t="s">
        <v>189</v>
      </c>
      <c r="H394" s="207">
        <v>6</v>
      </c>
      <c r="I394" s="208"/>
      <c r="J394" s="209">
        <f>ROUND(I394*H394,2)</f>
        <v>0</v>
      </c>
      <c r="K394" s="205" t="s">
        <v>28</v>
      </c>
      <c r="L394" s="42"/>
      <c r="M394" s="210" t="s">
        <v>28</v>
      </c>
      <c r="N394" s="211" t="s">
        <v>45</v>
      </c>
      <c r="O394" s="78"/>
      <c r="P394" s="212">
        <f>O394*H394</f>
        <v>0</v>
      </c>
      <c r="Q394" s="212">
        <v>0.19503999999999999</v>
      </c>
      <c r="R394" s="212">
        <f>Q394*H394</f>
        <v>1.17024</v>
      </c>
      <c r="S394" s="212">
        <v>0</v>
      </c>
      <c r="T394" s="213">
        <f>S394*H394</f>
        <v>0</v>
      </c>
      <c r="AR394" s="16" t="s">
        <v>134</v>
      </c>
      <c r="AT394" s="16" t="s">
        <v>129</v>
      </c>
      <c r="AU394" s="16" t="s">
        <v>84</v>
      </c>
      <c r="AY394" s="16" t="s">
        <v>126</v>
      </c>
      <c r="BE394" s="214">
        <f>IF(N394="základní",J394,0)</f>
        <v>0</v>
      </c>
      <c r="BF394" s="214">
        <f>IF(N394="snížená",J394,0)</f>
        <v>0</v>
      </c>
      <c r="BG394" s="214">
        <f>IF(N394="zákl. přenesená",J394,0)</f>
        <v>0</v>
      </c>
      <c r="BH394" s="214">
        <f>IF(N394="sníž. přenesená",J394,0)</f>
        <v>0</v>
      </c>
      <c r="BI394" s="214">
        <f>IF(N394="nulová",J394,0)</f>
        <v>0</v>
      </c>
      <c r="BJ394" s="16" t="s">
        <v>82</v>
      </c>
      <c r="BK394" s="214">
        <f>ROUND(I394*H394,2)</f>
        <v>0</v>
      </c>
      <c r="BL394" s="16" t="s">
        <v>134</v>
      </c>
      <c r="BM394" s="16" t="s">
        <v>764</v>
      </c>
    </row>
    <row r="395" s="11" customFormat="1">
      <c r="B395" s="215"/>
      <c r="C395" s="216"/>
      <c r="D395" s="217" t="s">
        <v>136</v>
      </c>
      <c r="E395" s="218" t="s">
        <v>28</v>
      </c>
      <c r="F395" s="219" t="s">
        <v>349</v>
      </c>
      <c r="G395" s="216"/>
      <c r="H395" s="218" t="s">
        <v>28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136</v>
      </c>
      <c r="AU395" s="225" t="s">
        <v>84</v>
      </c>
      <c r="AV395" s="11" t="s">
        <v>82</v>
      </c>
      <c r="AW395" s="11" t="s">
        <v>35</v>
      </c>
      <c r="AX395" s="11" t="s">
        <v>74</v>
      </c>
      <c r="AY395" s="225" t="s">
        <v>126</v>
      </c>
    </row>
    <row r="396" s="12" customFormat="1">
      <c r="B396" s="226"/>
      <c r="C396" s="227"/>
      <c r="D396" s="217" t="s">
        <v>136</v>
      </c>
      <c r="E396" s="228" t="s">
        <v>28</v>
      </c>
      <c r="F396" s="229" t="s">
        <v>765</v>
      </c>
      <c r="G396" s="227"/>
      <c r="H396" s="230">
        <v>6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AT396" s="236" t="s">
        <v>136</v>
      </c>
      <c r="AU396" s="236" t="s">
        <v>84</v>
      </c>
      <c r="AV396" s="12" t="s">
        <v>84</v>
      </c>
      <c r="AW396" s="12" t="s">
        <v>35</v>
      </c>
      <c r="AX396" s="12" t="s">
        <v>82</v>
      </c>
      <c r="AY396" s="236" t="s">
        <v>126</v>
      </c>
    </row>
    <row r="397" s="1" customFormat="1" ht="16.5" customHeight="1">
      <c r="B397" s="37"/>
      <c r="C397" s="203" t="s">
        <v>766</v>
      </c>
      <c r="D397" s="203" t="s">
        <v>129</v>
      </c>
      <c r="E397" s="204" t="s">
        <v>767</v>
      </c>
      <c r="F397" s="205" t="s">
        <v>768</v>
      </c>
      <c r="G397" s="206" t="s">
        <v>189</v>
      </c>
      <c r="H397" s="207">
        <v>12</v>
      </c>
      <c r="I397" s="208"/>
      <c r="J397" s="209">
        <f>ROUND(I397*H397,2)</f>
        <v>0</v>
      </c>
      <c r="K397" s="205" t="s">
        <v>28</v>
      </c>
      <c r="L397" s="42"/>
      <c r="M397" s="210" t="s">
        <v>28</v>
      </c>
      <c r="N397" s="211" t="s">
        <v>45</v>
      </c>
      <c r="O397" s="78"/>
      <c r="P397" s="212">
        <f>O397*H397</f>
        <v>0</v>
      </c>
      <c r="Q397" s="212">
        <v>0.17093</v>
      </c>
      <c r="R397" s="212">
        <f>Q397*H397</f>
        <v>2.0511599999999999</v>
      </c>
      <c r="S397" s="212">
        <v>0</v>
      </c>
      <c r="T397" s="213">
        <f>S397*H397</f>
        <v>0</v>
      </c>
      <c r="AR397" s="16" t="s">
        <v>134</v>
      </c>
      <c r="AT397" s="16" t="s">
        <v>129</v>
      </c>
      <c r="AU397" s="16" t="s">
        <v>84</v>
      </c>
      <c r="AY397" s="16" t="s">
        <v>126</v>
      </c>
      <c r="BE397" s="214">
        <f>IF(N397="základní",J397,0)</f>
        <v>0</v>
      </c>
      <c r="BF397" s="214">
        <f>IF(N397="snížená",J397,0)</f>
        <v>0</v>
      </c>
      <c r="BG397" s="214">
        <f>IF(N397="zákl. přenesená",J397,0)</f>
        <v>0</v>
      </c>
      <c r="BH397" s="214">
        <f>IF(N397="sníž. přenesená",J397,0)</f>
        <v>0</v>
      </c>
      <c r="BI397" s="214">
        <f>IF(N397="nulová",J397,0)</f>
        <v>0</v>
      </c>
      <c r="BJ397" s="16" t="s">
        <v>82</v>
      </c>
      <c r="BK397" s="214">
        <f>ROUND(I397*H397,2)</f>
        <v>0</v>
      </c>
      <c r="BL397" s="16" t="s">
        <v>134</v>
      </c>
      <c r="BM397" s="16" t="s">
        <v>769</v>
      </c>
    </row>
    <row r="398" s="11" customFormat="1">
      <c r="B398" s="215"/>
      <c r="C398" s="216"/>
      <c r="D398" s="217" t="s">
        <v>136</v>
      </c>
      <c r="E398" s="218" t="s">
        <v>28</v>
      </c>
      <c r="F398" s="219" t="s">
        <v>349</v>
      </c>
      <c r="G398" s="216"/>
      <c r="H398" s="218" t="s">
        <v>28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136</v>
      </c>
      <c r="AU398" s="225" t="s">
        <v>84</v>
      </c>
      <c r="AV398" s="11" t="s">
        <v>82</v>
      </c>
      <c r="AW398" s="11" t="s">
        <v>35</v>
      </c>
      <c r="AX398" s="11" t="s">
        <v>74</v>
      </c>
      <c r="AY398" s="225" t="s">
        <v>126</v>
      </c>
    </row>
    <row r="399" s="12" customFormat="1">
      <c r="B399" s="226"/>
      <c r="C399" s="227"/>
      <c r="D399" s="217" t="s">
        <v>136</v>
      </c>
      <c r="E399" s="228" t="s">
        <v>28</v>
      </c>
      <c r="F399" s="229" t="s">
        <v>230</v>
      </c>
      <c r="G399" s="227"/>
      <c r="H399" s="230">
        <v>12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AT399" s="236" t="s">
        <v>136</v>
      </c>
      <c r="AU399" s="236" t="s">
        <v>84</v>
      </c>
      <c r="AV399" s="12" t="s">
        <v>84</v>
      </c>
      <c r="AW399" s="12" t="s">
        <v>35</v>
      </c>
      <c r="AX399" s="12" t="s">
        <v>82</v>
      </c>
      <c r="AY399" s="236" t="s">
        <v>126</v>
      </c>
    </row>
    <row r="400" s="1" customFormat="1" ht="16.5" customHeight="1">
      <c r="B400" s="37"/>
      <c r="C400" s="203" t="s">
        <v>770</v>
      </c>
      <c r="D400" s="203" t="s">
        <v>129</v>
      </c>
      <c r="E400" s="204" t="s">
        <v>771</v>
      </c>
      <c r="F400" s="205" t="s">
        <v>772</v>
      </c>
      <c r="G400" s="206" t="s">
        <v>189</v>
      </c>
      <c r="H400" s="207">
        <v>2</v>
      </c>
      <c r="I400" s="208"/>
      <c r="J400" s="209">
        <f>ROUND(I400*H400,2)</f>
        <v>0</v>
      </c>
      <c r="K400" s="205" t="s">
        <v>133</v>
      </c>
      <c r="L400" s="42"/>
      <c r="M400" s="210" t="s">
        <v>28</v>
      </c>
      <c r="N400" s="211" t="s">
        <v>45</v>
      </c>
      <c r="O400" s="78"/>
      <c r="P400" s="212">
        <f>O400*H400</f>
        <v>0</v>
      </c>
      <c r="Q400" s="212">
        <v>0.0011199999999999999</v>
      </c>
      <c r="R400" s="212">
        <f>Q400*H400</f>
        <v>0.0022399999999999998</v>
      </c>
      <c r="S400" s="212">
        <v>0</v>
      </c>
      <c r="T400" s="213">
        <f>S400*H400</f>
        <v>0</v>
      </c>
      <c r="AR400" s="16" t="s">
        <v>134</v>
      </c>
      <c r="AT400" s="16" t="s">
        <v>129</v>
      </c>
      <c r="AU400" s="16" t="s">
        <v>84</v>
      </c>
      <c r="AY400" s="16" t="s">
        <v>126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6" t="s">
        <v>82</v>
      </c>
      <c r="BK400" s="214">
        <f>ROUND(I400*H400,2)</f>
        <v>0</v>
      </c>
      <c r="BL400" s="16" t="s">
        <v>134</v>
      </c>
      <c r="BM400" s="16" t="s">
        <v>773</v>
      </c>
    </row>
    <row r="401" s="1" customFormat="1" ht="16.5" customHeight="1">
      <c r="B401" s="37"/>
      <c r="C401" s="248" t="s">
        <v>774</v>
      </c>
      <c r="D401" s="248" t="s">
        <v>257</v>
      </c>
      <c r="E401" s="249" t="s">
        <v>775</v>
      </c>
      <c r="F401" s="250" t="s">
        <v>776</v>
      </c>
      <c r="G401" s="251" t="s">
        <v>189</v>
      </c>
      <c r="H401" s="252">
        <v>2</v>
      </c>
      <c r="I401" s="253"/>
      <c r="J401" s="254">
        <f>ROUND(I401*H401,2)</f>
        <v>0</v>
      </c>
      <c r="K401" s="250" t="s">
        <v>28</v>
      </c>
      <c r="L401" s="255"/>
      <c r="M401" s="256" t="s">
        <v>28</v>
      </c>
      <c r="N401" s="257" t="s">
        <v>45</v>
      </c>
      <c r="O401" s="78"/>
      <c r="P401" s="212">
        <f>O401*H401</f>
        <v>0</v>
      </c>
      <c r="Q401" s="212">
        <v>0.105</v>
      </c>
      <c r="R401" s="212">
        <f>Q401*H401</f>
        <v>0.20999999999999999</v>
      </c>
      <c r="S401" s="212">
        <v>0</v>
      </c>
      <c r="T401" s="213">
        <f>S401*H401</f>
        <v>0</v>
      </c>
      <c r="AR401" s="16" t="s">
        <v>198</v>
      </c>
      <c r="AT401" s="16" t="s">
        <v>257</v>
      </c>
      <c r="AU401" s="16" t="s">
        <v>84</v>
      </c>
      <c r="AY401" s="16" t="s">
        <v>126</v>
      </c>
      <c r="BE401" s="214">
        <f>IF(N401="základní",J401,0)</f>
        <v>0</v>
      </c>
      <c r="BF401" s="214">
        <f>IF(N401="snížená",J401,0)</f>
        <v>0</v>
      </c>
      <c r="BG401" s="214">
        <f>IF(N401="zákl. přenesená",J401,0)</f>
        <v>0</v>
      </c>
      <c r="BH401" s="214">
        <f>IF(N401="sníž. přenesená",J401,0)</f>
        <v>0</v>
      </c>
      <c r="BI401" s="214">
        <f>IF(N401="nulová",J401,0)</f>
        <v>0</v>
      </c>
      <c r="BJ401" s="16" t="s">
        <v>82</v>
      </c>
      <c r="BK401" s="214">
        <f>ROUND(I401*H401,2)</f>
        <v>0</v>
      </c>
      <c r="BL401" s="16" t="s">
        <v>134</v>
      </c>
      <c r="BM401" s="16" t="s">
        <v>777</v>
      </c>
    </row>
    <row r="402" s="11" customFormat="1">
      <c r="B402" s="215"/>
      <c r="C402" s="216"/>
      <c r="D402" s="217" t="s">
        <v>136</v>
      </c>
      <c r="E402" s="218" t="s">
        <v>28</v>
      </c>
      <c r="F402" s="219" t="s">
        <v>778</v>
      </c>
      <c r="G402" s="216"/>
      <c r="H402" s="218" t="s">
        <v>28</v>
      </c>
      <c r="I402" s="220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136</v>
      </c>
      <c r="AU402" s="225" t="s">
        <v>84</v>
      </c>
      <c r="AV402" s="11" t="s">
        <v>82</v>
      </c>
      <c r="AW402" s="11" t="s">
        <v>35</v>
      </c>
      <c r="AX402" s="11" t="s">
        <v>74</v>
      </c>
      <c r="AY402" s="225" t="s">
        <v>126</v>
      </c>
    </row>
    <row r="403" s="12" customFormat="1">
      <c r="B403" s="226"/>
      <c r="C403" s="227"/>
      <c r="D403" s="217" t="s">
        <v>136</v>
      </c>
      <c r="E403" s="228" t="s">
        <v>28</v>
      </c>
      <c r="F403" s="229" t="s">
        <v>84</v>
      </c>
      <c r="G403" s="227"/>
      <c r="H403" s="230">
        <v>2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AT403" s="236" t="s">
        <v>136</v>
      </c>
      <c r="AU403" s="236" t="s">
        <v>84</v>
      </c>
      <c r="AV403" s="12" t="s">
        <v>84</v>
      </c>
      <c r="AW403" s="12" t="s">
        <v>35</v>
      </c>
      <c r="AX403" s="12" t="s">
        <v>82</v>
      </c>
      <c r="AY403" s="236" t="s">
        <v>126</v>
      </c>
    </row>
    <row r="404" s="1" customFormat="1" ht="16.5" customHeight="1">
      <c r="B404" s="37"/>
      <c r="C404" s="203" t="s">
        <v>779</v>
      </c>
      <c r="D404" s="203" t="s">
        <v>129</v>
      </c>
      <c r="E404" s="204" t="s">
        <v>780</v>
      </c>
      <c r="F404" s="205" t="s">
        <v>781</v>
      </c>
      <c r="G404" s="206" t="s">
        <v>189</v>
      </c>
      <c r="H404" s="207">
        <v>4</v>
      </c>
      <c r="I404" s="208"/>
      <c r="J404" s="209">
        <f>ROUND(I404*H404,2)</f>
        <v>0</v>
      </c>
      <c r="K404" s="205" t="s">
        <v>28</v>
      </c>
      <c r="L404" s="42"/>
      <c r="M404" s="210" t="s">
        <v>28</v>
      </c>
      <c r="N404" s="211" t="s">
        <v>45</v>
      </c>
      <c r="O404" s="78"/>
      <c r="P404" s="212">
        <f>O404*H404</f>
        <v>0</v>
      </c>
      <c r="Q404" s="212">
        <v>0</v>
      </c>
      <c r="R404" s="212">
        <f>Q404*H404</f>
        <v>0</v>
      </c>
      <c r="S404" s="212">
        <v>0</v>
      </c>
      <c r="T404" s="213">
        <f>S404*H404</f>
        <v>0</v>
      </c>
      <c r="AR404" s="16" t="s">
        <v>134</v>
      </c>
      <c r="AT404" s="16" t="s">
        <v>129</v>
      </c>
      <c r="AU404" s="16" t="s">
        <v>84</v>
      </c>
      <c r="AY404" s="16" t="s">
        <v>126</v>
      </c>
      <c r="BE404" s="214">
        <f>IF(N404="základní",J404,0)</f>
        <v>0</v>
      </c>
      <c r="BF404" s="214">
        <f>IF(N404="snížená",J404,0)</f>
        <v>0</v>
      </c>
      <c r="BG404" s="214">
        <f>IF(N404="zákl. přenesená",J404,0)</f>
        <v>0</v>
      </c>
      <c r="BH404" s="214">
        <f>IF(N404="sníž. přenesená",J404,0)</f>
        <v>0</v>
      </c>
      <c r="BI404" s="214">
        <f>IF(N404="nulová",J404,0)</f>
        <v>0</v>
      </c>
      <c r="BJ404" s="16" t="s">
        <v>82</v>
      </c>
      <c r="BK404" s="214">
        <f>ROUND(I404*H404,2)</f>
        <v>0</v>
      </c>
      <c r="BL404" s="16" t="s">
        <v>134</v>
      </c>
      <c r="BM404" s="16" t="s">
        <v>782</v>
      </c>
    </row>
    <row r="405" s="1" customFormat="1" ht="16.5" customHeight="1">
      <c r="B405" s="37"/>
      <c r="C405" s="248" t="s">
        <v>783</v>
      </c>
      <c r="D405" s="248" t="s">
        <v>257</v>
      </c>
      <c r="E405" s="249" t="s">
        <v>784</v>
      </c>
      <c r="F405" s="250" t="s">
        <v>785</v>
      </c>
      <c r="G405" s="251" t="s">
        <v>189</v>
      </c>
      <c r="H405" s="252">
        <v>4</v>
      </c>
      <c r="I405" s="253"/>
      <c r="J405" s="254">
        <f>ROUND(I405*H405,2)</f>
        <v>0</v>
      </c>
      <c r="K405" s="250" t="s">
        <v>28</v>
      </c>
      <c r="L405" s="255"/>
      <c r="M405" s="256" t="s">
        <v>28</v>
      </c>
      <c r="N405" s="257" t="s">
        <v>45</v>
      </c>
      <c r="O405" s="78"/>
      <c r="P405" s="212">
        <f>O405*H405</f>
        <v>0</v>
      </c>
      <c r="Q405" s="212">
        <v>0.017000000000000001</v>
      </c>
      <c r="R405" s="212">
        <f>Q405*H405</f>
        <v>0.068000000000000005</v>
      </c>
      <c r="S405" s="212">
        <v>0</v>
      </c>
      <c r="T405" s="213">
        <f>S405*H405</f>
        <v>0</v>
      </c>
      <c r="AR405" s="16" t="s">
        <v>198</v>
      </c>
      <c r="AT405" s="16" t="s">
        <v>257</v>
      </c>
      <c r="AU405" s="16" t="s">
        <v>84</v>
      </c>
      <c r="AY405" s="16" t="s">
        <v>126</v>
      </c>
      <c r="BE405" s="214">
        <f>IF(N405="základní",J405,0)</f>
        <v>0</v>
      </c>
      <c r="BF405" s="214">
        <f>IF(N405="snížená",J405,0)</f>
        <v>0</v>
      </c>
      <c r="BG405" s="214">
        <f>IF(N405="zákl. přenesená",J405,0)</f>
        <v>0</v>
      </c>
      <c r="BH405" s="214">
        <f>IF(N405="sníž. přenesená",J405,0)</f>
        <v>0</v>
      </c>
      <c r="BI405" s="214">
        <f>IF(N405="nulová",J405,0)</f>
        <v>0</v>
      </c>
      <c r="BJ405" s="16" t="s">
        <v>82</v>
      </c>
      <c r="BK405" s="214">
        <f>ROUND(I405*H405,2)</f>
        <v>0</v>
      </c>
      <c r="BL405" s="16" t="s">
        <v>134</v>
      </c>
      <c r="BM405" s="16" t="s">
        <v>786</v>
      </c>
    </row>
    <row r="406" s="11" customFormat="1">
      <c r="B406" s="215"/>
      <c r="C406" s="216"/>
      <c r="D406" s="217" t="s">
        <v>136</v>
      </c>
      <c r="E406" s="218" t="s">
        <v>28</v>
      </c>
      <c r="F406" s="219" t="s">
        <v>787</v>
      </c>
      <c r="G406" s="216"/>
      <c r="H406" s="218" t="s">
        <v>28</v>
      </c>
      <c r="I406" s="220"/>
      <c r="J406" s="216"/>
      <c r="K406" s="216"/>
      <c r="L406" s="221"/>
      <c r="M406" s="222"/>
      <c r="N406" s="223"/>
      <c r="O406" s="223"/>
      <c r="P406" s="223"/>
      <c r="Q406" s="223"/>
      <c r="R406" s="223"/>
      <c r="S406" s="223"/>
      <c r="T406" s="224"/>
      <c r="AT406" s="225" t="s">
        <v>136</v>
      </c>
      <c r="AU406" s="225" t="s">
        <v>84</v>
      </c>
      <c r="AV406" s="11" t="s">
        <v>82</v>
      </c>
      <c r="AW406" s="11" t="s">
        <v>35</v>
      </c>
      <c r="AX406" s="11" t="s">
        <v>74</v>
      </c>
      <c r="AY406" s="225" t="s">
        <v>126</v>
      </c>
    </row>
    <row r="407" s="12" customFormat="1">
      <c r="B407" s="226"/>
      <c r="C407" s="227"/>
      <c r="D407" s="217" t="s">
        <v>136</v>
      </c>
      <c r="E407" s="228" t="s">
        <v>28</v>
      </c>
      <c r="F407" s="229" t="s">
        <v>134</v>
      </c>
      <c r="G407" s="227"/>
      <c r="H407" s="230">
        <v>4</v>
      </c>
      <c r="I407" s="231"/>
      <c r="J407" s="227"/>
      <c r="K407" s="227"/>
      <c r="L407" s="232"/>
      <c r="M407" s="233"/>
      <c r="N407" s="234"/>
      <c r="O407" s="234"/>
      <c r="P407" s="234"/>
      <c r="Q407" s="234"/>
      <c r="R407" s="234"/>
      <c r="S407" s="234"/>
      <c r="T407" s="235"/>
      <c r="AT407" s="236" t="s">
        <v>136</v>
      </c>
      <c r="AU407" s="236" t="s">
        <v>84</v>
      </c>
      <c r="AV407" s="12" t="s">
        <v>84</v>
      </c>
      <c r="AW407" s="12" t="s">
        <v>35</v>
      </c>
      <c r="AX407" s="12" t="s">
        <v>82</v>
      </c>
      <c r="AY407" s="236" t="s">
        <v>126</v>
      </c>
    </row>
    <row r="408" s="10" customFormat="1" ht="22.8" customHeight="1">
      <c r="B408" s="187"/>
      <c r="C408" s="188"/>
      <c r="D408" s="189" t="s">
        <v>73</v>
      </c>
      <c r="E408" s="201" t="s">
        <v>788</v>
      </c>
      <c r="F408" s="201" t="s">
        <v>789</v>
      </c>
      <c r="G408" s="188"/>
      <c r="H408" s="188"/>
      <c r="I408" s="191"/>
      <c r="J408" s="202">
        <f>BK408</f>
        <v>0</v>
      </c>
      <c r="K408" s="188"/>
      <c r="L408" s="193"/>
      <c r="M408" s="194"/>
      <c r="N408" s="195"/>
      <c r="O408" s="195"/>
      <c r="P408" s="196">
        <f>SUM(P409:P423)</f>
        <v>0</v>
      </c>
      <c r="Q408" s="195"/>
      <c r="R408" s="196">
        <f>SUM(R409:R423)</f>
        <v>0</v>
      </c>
      <c r="S408" s="195"/>
      <c r="T408" s="197">
        <f>SUM(T409:T423)</f>
        <v>12.1022</v>
      </c>
      <c r="AR408" s="198" t="s">
        <v>82</v>
      </c>
      <c r="AT408" s="199" t="s">
        <v>73</v>
      </c>
      <c r="AU408" s="199" t="s">
        <v>82</v>
      </c>
      <c r="AY408" s="198" t="s">
        <v>126</v>
      </c>
      <c r="BK408" s="200">
        <f>SUM(BK409:BK423)</f>
        <v>0</v>
      </c>
    </row>
    <row r="409" s="1" customFormat="1" ht="16.5" customHeight="1">
      <c r="B409" s="37"/>
      <c r="C409" s="203" t="s">
        <v>790</v>
      </c>
      <c r="D409" s="203" t="s">
        <v>129</v>
      </c>
      <c r="E409" s="204" t="s">
        <v>791</v>
      </c>
      <c r="F409" s="205" t="s">
        <v>792</v>
      </c>
      <c r="G409" s="206" t="s">
        <v>189</v>
      </c>
      <c r="H409" s="207">
        <v>10</v>
      </c>
      <c r="I409" s="208"/>
      <c r="J409" s="209">
        <f>ROUND(I409*H409,2)</f>
        <v>0</v>
      </c>
      <c r="K409" s="205" t="s">
        <v>133</v>
      </c>
      <c r="L409" s="42"/>
      <c r="M409" s="210" t="s">
        <v>28</v>
      </c>
      <c r="N409" s="211" t="s">
        <v>45</v>
      </c>
      <c r="O409" s="78"/>
      <c r="P409" s="212">
        <f>O409*H409</f>
        <v>0</v>
      </c>
      <c r="Q409" s="212">
        <v>0</v>
      </c>
      <c r="R409" s="212">
        <f>Q409*H409</f>
        <v>0</v>
      </c>
      <c r="S409" s="212">
        <v>0.035220000000000001</v>
      </c>
      <c r="T409" s="213">
        <f>S409*H409</f>
        <v>0.35220000000000001</v>
      </c>
      <c r="AR409" s="16" t="s">
        <v>254</v>
      </c>
      <c r="AT409" s="16" t="s">
        <v>129</v>
      </c>
      <c r="AU409" s="16" t="s">
        <v>84</v>
      </c>
      <c r="AY409" s="16" t="s">
        <v>126</v>
      </c>
      <c r="BE409" s="214">
        <f>IF(N409="základní",J409,0)</f>
        <v>0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16" t="s">
        <v>82</v>
      </c>
      <c r="BK409" s="214">
        <f>ROUND(I409*H409,2)</f>
        <v>0</v>
      </c>
      <c r="BL409" s="16" t="s">
        <v>254</v>
      </c>
      <c r="BM409" s="16" t="s">
        <v>793</v>
      </c>
    </row>
    <row r="410" s="11" customFormat="1">
      <c r="B410" s="215"/>
      <c r="C410" s="216"/>
      <c r="D410" s="217" t="s">
        <v>136</v>
      </c>
      <c r="E410" s="218" t="s">
        <v>28</v>
      </c>
      <c r="F410" s="219" t="s">
        <v>794</v>
      </c>
      <c r="G410" s="216"/>
      <c r="H410" s="218" t="s">
        <v>28</v>
      </c>
      <c r="I410" s="220"/>
      <c r="J410" s="216"/>
      <c r="K410" s="216"/>
      <c r="L410" s="221"/>
      <c r="M410" s="222"/>
      <c r="N410" s="223"/>
      <c r="O410" s="223"/>
      <c r="P410" s="223"/>
      <c r="Q410" s="223"/>
      <c r="R410" s="223"/>
      <c r="S410" s="223"/>
      <c r="T410" s="224"/>
      <c r="AT410" s="225" t="s">
        <v>136</v>
      </c>
      <c r="AU410" s="225" t="s">
        <v>84</v>
      </c>
      <c r="AV410" s="11" t="s">
        <v>82</v>
      </c>
      <c r="AW410" s="11" t="s">
        <v>35</v>
      </c>
      <c r="AX410" s="11" t="s">
        <v>74</v>
      </c>
      <c r="AY410" s="225" t="s">
        <v>126</v>
      </c>
    </row>
    <row r="411" s="12" customFormat="1">
      <c r="B411" s="226"/>
      <c r="C411" s="227"/>
      <c r="D411" s="217" t="s">
        <v>136</v>
      </c>
      <c r="E411" s="228" t="s">
        <v>28</v>
      </c>
      <c r="F411" s="229" t="s">
        <v>215</v>
      </c>
      <c r="G411" s="227"/>
      <c r="H411" s="230">
        <v>10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AT411" s="236" t="s">
        <v>136</v>
      </c>
      <c r="AU411" s="236" t="s">
        <v>84</v>
      </c>
      <c r="AV411" s="12" t="s">
        <v>84</v>
      </c>
      <c r="AW411" s="12" t="s">
        <v>35</v>
      </c>
      <c r="AX411" s="12" t="s">
        <v>82</v>
      </c>
      <c r="AY411" s="236" t="s">
        <v>126</v>
      </c>
    </row>
    <row r="412" s="1" customFormat="1" ht="16.5" customHeight="1">
      <c r="B412" s="37"/>
      <c r="C412" s="203" t="s">
        <v>795</v>
      </c>
      <c r="D412" s="203" t="s">
        <v>129</v>
      </c>
      <c r="E412" s="204" t="s">
        <v>796</v>
      </c>
      <c r="F412" s="205" t="s">
        <v>797</v>
      </c>
      <c r="G412" s="206" t="s">
        <v>189</v>
      </c>
      <c r="H412" s="207">
        <v>9</v>
      </c>
      <c r="I412" s="208"/>
      <c r="J412" s="209">
        <f>ROUND(I412*H412,2)</f>
        <v>0</v>
      </c>
      <c r="K412" s="205" t="s">
        <v>133</v>
      </c>
      <c r="L412" s="42"/>
      <c r="M412" s="210" t="s">
        <v>28</v>
      </c>
      <c r="N412" s="211" t="s">
        <v>45</v>
      </c>
      <c r="O412" s="78"/>
      <c r="P412" s="212">
        <f>O412*H412</f>
        <v>0</v>
      </c>
      <c r="Q412" s="212">
        <v>0</v>
      </c>
      <c r="R412" s="212">
        <f>Q412*H412</f>
        <v>0</v>
      </c>
      <c r="S412" s="212">
        <v>0.14999999999999999</v>
      </c>
      <c r="T412" s="213">
        <f>S412*H412</f>
        <v>1.3499999999999999</v>
      </c>
      <c r="AR412" s="16" t="s">
        <v>254</v>
      </c>
      <c r="AT412" s="16" t="s">
        <v>129</v>
      </c>
      <c r="AU412" s="16" t="s">
        <v>84</v>
      </c>
      <c r="AY412" s="16" t="s">
        <v>126</v>
      </c>
      <c r="BE412" s="214">
        <f>IF(N412="základní",J412,0)</f>
        <v>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16" t="s">
        <v>82</v>
      </c>
      <c r="BK412" s="214">
        <f>ROUND(I412*H412,2)</f>
        <v>0</v>
      </c>
      <c r="BL412" s="16" t="s">
        <v>254</v>
      </c>
      <c r="BM412" s="16" t="s">
        <v>798</v>
      </c>
    </row>
    <row r="413" s="11" customFormat="1">
      <c r="B413" s="215"/>
      <c r="C413" s="216"/>
      <c r="D413" s="217" t="s">
        <v>136</v>
      </c>
      <c r="E413" s="218" t="s">
        <v>28</v>
      </c>
      <c r="F413" s="219" t="s">
        <v>799</v>
      </c>
      <c r="G413" s="216"/>
      <c r="H413" s="218" t="s">
        <v>28</v>
      </c>
      <c r="I413" s="220"/>
      <c r="J413" s="216"/>
      <c r="K413" s="216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136</v>
      </c>
      <c r="AU413" s="225" t="s">
        <v>84</v>
      </c>
      <c r="AV413" s="11" t="s">
        <v>82</v>
      </c>
      <c r="AW413" s="11" t="s">
        <v>35</v>
      </c>
      <c r="AX413" s="11" t="s">
        <v>74</v>
      </c>
      <c r="AY413" s="225" t="s">
        <v>126</v>
      </c>
    </row>
    <row r="414" s="12" customFormat="1">
      <c r="B414" s="226"/>
      <c r="C414" s="227"/>
      <c r="D414" s="217" t="s">
        <v>136</v>
      </c>
      <c r="E414" s="228" t="s">
        <v>28</v>
      </c>
      <c r="F414" s="229" t="s">
        <v>703</v>
      </c>
      <c r="G414" s="227"/>
      <c r="H414" s="230">
        <v>8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AT414" s="236" t="s">
        <v>136</v>
      </c>
      <c r="AU414" s="236" t="s">
        <v>84</v>
      </c>
      <c r="AV414" s="12" t="s">
        <v>84</v>
      </c>
      <c r="AW414" s="12" t="s">
        <v>35</v>
      </c>
      <c r="AX414" s="12" t="s">
        <v>74</v>
      </c>
      <c r="AY414" s="236" t="s">
        <v>126</v>
      </c>
    </row>
    <row r="415" s="11" customFormat="1">
      <c r="B415" s="215"/>
      <c r="C415" s="216"/>
      <c r="D415" s="217" t="s">
        <v>136</v>
      </c>
      <c r="E415" s="218" t="s">
        <v>28</v>
      </c>
      <c r="F415" s="219" t="s">
        <v>800</v>
      </c>
      <c r="G415" s="216"/>
      <c r="H415" s="218" t="s">
        <v>28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136</v>
      </c>
      <c r="AU415" s="225" t="s">
        <v>84</v>
      </c>
      <c r="AV415" s="11" t="s">
        <v>82</v>
      </c>
      <c r="AW415" s="11" t="s">
        <v>35</v>
      </c>
      <c r="AX415" s="11" t="s">
        <v>74</v>
      </c>
      <c r="AY415" s="225" t="s">
        <v>126</v>
      </c>
    </row>
    <row r="416" s="12" customFormat="1">
      <c r="B416" s="226"/>
      <c r="C416" s="227"/>
      <c r="D416" s="217" t="s">
        <v>136</v>
      </c>
      <c r="E416" s="228" t="s">
        <v>28</v>
      </c>
      <c r="F416" s="229" t="s">
        <v>204</v>
      </c>
      <c r="G416" s="227"/>
      <c r="H416" s="230">
        <v>1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136</v>
      </c>
      <c r="AU416" s="236" t="s">
        <v>84</v>
      </c>
      <c r="AV416" s="12" t="s">
        <v>84</v>
      </c>
      <c r="AW416" s="12" t="s">
        <v>35</v>
      </c>
      <c r="AX416" s="12" t="s">
        <v>74</v>
      </c>
      <c r="AY416" s="236" t="s">
        <v>126</v>
      </c>
    </row>
    <row r="417" s="13" customFormat="1">
      <c r="B417" s="237"/>
      <c r="C417" s="238"/>
      <c r="D417" s="217" t="s">
        <v>136</v>
      </c>
      <c r="E417" s="239" t="s">
        <v>28</v>
      </c>
      <c r="F417" s="240" t="s">
        <v>146</v>
      </c>
      <c r="G417" s="238"/>
      <c r="H417" s="241">
        <v>9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AT417" s="247" t="s">
        <v>136</v>
      </c>
      <c r="AU417" s="247" t="s">
        <v>84</v>
      </c>
      <c r="AV417" s="13" t="s">
        <v>134</v>
      </c>
      <c r="AW417" s="13" t="s">
        <v>35</v>
      </c>
      <c r="AX417" s="13" t="s">
        <v>82</v>
      </c>
      <c r="AY417" s="247" t="s">
        <v>126</v>
      </c>
    </row>
    <row r="418" s="1" customFormat="1" ht="16.5" customHeight="1">
      <c r="B418" s="37"/>
      <c r="C418" s="203" t="s">
        <v>801</v>
      </c>
      <c r="D418" s="203" t="s">
        <v>129</v>
      </c>
      <c r="E418" s="204" t="s">
        <v>207</v>
      </c>
      <c r="F418" s="205" t="s">
        <v>208</v>
      </c>
      <c r="G418" s="206" t="s">
        <v>189</v>
      </c>
      <c r="H418" s="207">
        <v>10</v>
      </c>
      <c r="I418" s="208"/>
      <c r="J418" s="209">
        <f>ROUND(I418*H418,2)</f>
        <v>0</v>
      </c>
      <c r="K418" s="205" t="s">
        <v>133</v>
      </c>
      <c r="L418" s="42"/>
      <c r="M418" s="210" t="s">
        <v>28</v>
      </c>
      <c r="N418" s="211" t="s">
        <v>45</v>
      </c>
      <c r="O418" s="78"/>
      <c r="P418" s="212">
        <f>O418*H418</f>
        <v>0</v>
      </c>
      <c r="Q418" s="212">
        <v>0</v>
      </c>
      <c r="R418" s="212">
        <f>Q418*H418</f>
        <v>0</v>
      </c>
      <c r="S418" s="212">
        <v>0.050000000000000003</v>
      </c>
      <c r="T418" s="213">
        <f>S418*H418</f>
        <v>0.5</v>
      </c>
      <c r="AR418" s="16" t="s">
        <v>254</v>
      </c>
      <c r="AT418" s="16" t="s">
        <v>129</v>
      </c>
      <c r="AU418" s="16" t="s">
        <v>84</v>
      </c>
      <c r="AY418" s="16" t="s">
        <v>126</v>
      </c>
      <c r="BE418" s="214">
        <f>IF(N418="základní",J418,0)</f>
        <v>0</v>
      </c>
      <c r="BF418" s="214">
        <f>IF(N418="snížená",J418,0)</f>
        <v>0</v>
      </c>
      <c r="BG418" s="214">
        <f>IF(N418="zákl. přenesená",J418,0)</f>
        <v>0</v>
      </c>
      <c r="BH418" s="214">
        <f>IF(N418="sníž. přenesená",J418,0)</f>
        <v>0</v>
      </c>
      <c r="BI418" s="214">
        <f>IF(N418="nulová",J418,0)</f>
        <v>0</v>
      </c>
      <c r="BJ418" s="16" t="s">
        <v>82</v>
      </c>
      <c r="BK418" s="214">
        <f>ROUND(I418*H418,2)</f>
        <v>0</v>
      </c>
      <c r="BL418" s="16" t="s">
        <v>254</v>
      </c>
      <c r="BM418" s="16" t="s">
        <v>802</v>
      </c>
    </row>
    <row r="419" s="11" customFormat="1">
      <c r="B419" s="215"/>
      <c r="C419" s="216"/>
      <c r="D419" s="217" t="s">
        <v>136</v>
      </c>
      <c r="E419" s="218" t="s">
        <v>28</v>
      </c>
      <c r="F419" s="219" t="s">
        <v>803</v>
      </c>
      <c r="G419" s="216"/>
      <c r="H419" s="218" t="s">
        <v>28</v>
      </c>
      <c r="I419" s="220"/>
      <c r="J419" s="216"/>
      <c r="K419" s="216"/>
      <c r="L419" s="221"/>
      <c r="M419" s="222"/>
      <c r="N419" s="223"/>
      <c r="O419" s="223"/>
      <c r="P419" s="223"/>
      <c r="Q419" s="223"/>
      <c r="R419" s="223"/>
      <c r="S419" s="223"/>
      <c r="T419" s="224"/>
      <c r="AT419" s="225" t="s">
        <v>136</v>
      </c>
      <c r="AU419" s="225" t="s">
        <v>84</v>
      </c>
      <c r="AV419" s="11" t="s">
        <v>82</v>
      </c>
      <c r="AW419" s="11" t="s">
        <v>35</v>
      </c>
      <c r="AX419" s="11" t="s">
        <v>74</v>
      </c>
      <c r="AY419" s="225" t="s">
        <v>126</v>
      </c>
    </row>
    <row r="420" s="12" customFormat="1">
      <c r="B420" s="226"/>
      <c r="C420" s="227"/>
      <c r="D420" s="217" t="s">
        <v>136</v>
      </c>
      <c r="E420" s="228" t="s">
        <v>28</v>
      </c>
      <c r="F420" s="229" t="s">
        <v>215</v>
      </c>
      <c r="G420" s="227"/>
      <c r="H420" s="230">
        <v>10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AT420" s="236" t="s">
        <v>136</v>
      </c>
      <c r="AU420" s="236" t="s">
        <v>84</v>
      </c>
      <c r="AV420" s="12" t="s">
        <v>84</v>
      </c>
      <c r="AW420" s="12" t="s">
        <v>35</v>
      </c>
      <c r="AX420" s="12" t="s">
        <v>82</v>
      </c>
      <c r="AY420" s="236" t="s">
        <v>126</v>
      </c>
    </row>
    <row r="421" s="1" customFormat="1" ht="16.5" customHeight="1">
      <c r="B421" s="37"/>
      <c r="C421" s="203" t="s">
        <v>804</v>
      </c>
      <c r="D421" s="203" t="s">
        <v>129</v>
      </c>
      <c r="E421" s="204" t="s">
        <v>805</v>
      </c>
      <c r="F421" s="205" t="s">
        <v>806</v>
      </c>
      <c r="G421" s="206" t="s">
        <v>189</v>
      </c>
      <c r="H421" s="207">
        <v>10</v>
      </c>
      <c r="I421" s="208"/>
      <c r="J421" s="209">
        <f>ROUND(I421*H421,2)</f>
        <v>0</v>
      </c>
      <c r="K421" s="205" t="s">
        <v>28</v>
      </c>
      <c r="L421" s="42"/>
      <c r="M421" s="210" t="s">
        <v>28</v>
      </c>
      <c r="N421" s="211" t="s">
        <v>45</v>
      </c>
      <c r="O421" s="78"/>
      <c r="P421" s="212">
        <f>O421*H421</f>
        <v>0</v>
      </c>
      <c r="Q421" s="212">
        <v>0</v>
      </c>
      <c r="R421" s="212">
        <f>Q421*H421</f>
        <v>0</v>
      </c>
      <c r="S421" s="212">
        <v>0.98999999999999999</v>
      </c>
      <c r="T421" s="213">
        <f>S421*H421</f>
        <v>9.9000000000000004</v>
      </c>
      <c r="AR421" s="16" t="s">
        <v>134</v>
      </c>
      <c r="AT421" s="16" t="s">
        <v>129</v>
      </c>
      <c r="AU421" s="16" t="s">
        <v>84</v>
      </c>
      <c r="AY421" s="16" t="s">
        <v>126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6" t="s">
        <v>82</v>
      </c>
      <c r="BK421" s="214">
        <f>ROUND(I421*H421,2)</f>
        <v>0</v>
      </c>
      <c r="BL421" s="16" t="s">
        <v>134</v>
      </c>
      <c r="BM421" s="16" t="s">
        <v>807</v>
      </c>
    </row>
    <row r="422" s="11" customFormat="1">
      <c r="B422" s="215"/>
      <c r="C422" s="216"/>
      <c r="D422" s="217" t="s">
        <v>136</v>
      </c>
      <c r="E422" s="218" t="s">
        <v>28</v>
      </c>
      <c r="F422" s="219" t="s">
        <v>349</v>
      </c>
      <c r="G422" s="216"/>
      <c r="H422" s="218" t="s">
        <v>28</v>
      </c>
      <c r="I422" s="220"/>
      <c r="J422" s="216"/>
      <c r="K422" s="216"/>
      <c r="L422" s="221"/>
      <c r="M422" s="222"/>
      <c r="N422" s="223"/>
      <c r="O422" s="223"/>
      <c r="P422" s="223"/>
      <c r="Q422" s="223"/>
      <c r="R422" s="223"/>
      <c r="S422" s="223"/>
      <c r="T422" s="224"/>
      <c r="AT422" s="225" t="s">
        <v>136</v>
      </c>
      <c r="AU422" s="225" t="s">
        <v>84</v>
      </c>
      <c r="AV422" s="11" t="s">
        <v>82</v>
      </c>
      <c r="AW422" s="11" t="s">
        <v>35</v>
      </c>
      <c r="AX422" s="11" t="s">
        <v>74</v>
      </c>
      <c r="AY422" s="225" t="s">
        <v>126</v>
      </c>
    </row>
    <row r="423" s="12" customFormat="1">
      <c r="B423" s="226"/>
      <c r="C423" s="227"/>
      <c r="D423" s="217" t="s">
        <v>136</v>
      </c>
      <c r="E423" s="228" t="s">
        <v>28</v>
      </c>
      <c r="F423" s="229" t="s">
        <v>404</v>
      </c>
      <c r="G423" s="227"/>
      <c r="H423" s="230">
        <v>10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AT423" s="236" t="s">
        <v>136</v>
      </c>
      <c r="AU423" s="236" t="s">
        <v>84</v>
      </c>
      <c r="AV423" s="12" t="s">
        <v>84</v>
      </c>
      <c r="AW423" s="12" t="s">
        <v>35</v>
      </c>
      <c r="AX423" s="12" t="s">
        <v>82</v>
      </c>
      <c r="AY423" s="236" t="s">
        <v>126</v>
      </c>
    </row>
    <row r="424" s="10" customFormat="1" ht="22.8" customHeight="1">
      <c r="B424" s="187"/>
      <c r="C424" s="188"/>
      <c r="D424" s="189" t="s">
        <v>73</v>
      </c>
      <c r="E424" s="201" t="s">
        <v>808</v>
      </c>
      <c r="F424" s="201" t="s">
        <v>809</v>
      </c>
      <c r="G424" s="188"/>
      <c r="H424" s="188"/>
      <c r="I424" s="191"/>
      <c r="J424" s="202">
        <f>BK424</f>
        <v>0</v>
      </c>
      <c r="K424" s="188"/>
      <c r="L424" s="193"/>
      <c r="M424" s="194"/>
      <c r="N424" s="195"/>
      <c r="O424" s="195"/>
      <c r="P424" s="196">
        <f>SUM(P425:P462)</f>
        <v>0</v>
      </c>
      <c r="Q424" s="195"/>
      <c r="R424" s="196">
        <f>SUM(R425:R462)</f>
        <v>0</v>
      </c>
      <c r="S424" s="195"/>
      <c r="T424" s="197">
        <f>SUM(T425:T462)</f>
        <v>0</v>
      </c>
      <c r="AR424" s="198" t="s">
        <v>82</v>
      </c>
      <c r="AT424" s="199" t="s">
        <v>73</v>
      </c>
      <c r="AU424" s="199" t="s">
        <v>82</v>
      </c>
      <c r="AY424" s="198" t="s">
        <v>126</v>
      </c>
      <c r="BK424" s="200">
        <f>SUM(BK425:BK462)</f>
        <v>0</v>
      </c>
    </row>
    <row r="425" s="1" customFormat="1" ht="16.5" customHeight="1">
      <c r="B425" s="37"/>
      <c r="C425" s="203" t="s">
        <v>810</v>
      </c>
      <c r="D425" s="203" t="s">
        <v>129</v>
      </c>
      <c r="E425" s="204" t="s">
        <v>811</v>
      </c>
      <c r="F425" s="205" t="s">
        <v>812</v>
      </c>
      <c r="G425" s="206" t="s">
        <v>180</v>
      </c>
      <c r="H425" s="207">
        <v>275</v>
      </c>
      <c r="I425" s="208"/>
      <c r="J425" s="209">
        <f>ROUND(I425*H425,2)</f>
        <v>0</v>
      </c>
      <c r="K425" s="205" t="s">
        <v>133</v>
      </c>
      <c r="L425" s="42"/>
      <c r="M425" s="210" t="s">
        <v>28</v>
      </c>
      <c r="N425" s="211" t="s">
        <v>45</v>
      </c>
      <c r="O425" s="78"/>
      <c r="P425" s="212">
        <f>O425*H425</f>
        <v>0</v>
      </c>
      <c r="Q425" s="212">
        <v>0</v>
      </c>
      <c r="R425" s="212">
        <f>Q425*H425</f>
        <v>0</v>
      </c>
      <c r="S425" s="212">
        <v>0</v>
      </c>
      <c r="T425" s="213">
        <f>S425*H425</f>
        <v>0</v>
      </c>
      <c r="AR425" s="16" t="s">
        <v>134</v>
      </c>
      <c r="AT425" s="16" t="s">
        <v>129</v>
      </c>
      <c r="AU425" s="16" t="s">
        <v>84</v>
      </c>
      <c r="AY425" s="16" t="s">
        <v>126</v>
      </c>
      <c r="BE425" s="214">
        <f>IF(N425="základní",J425,0)</f>
        <v>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16" t="s">
        <v>82</v>
      </c>
      <c r="BK425" s="214">
        <f>ROUND(I425*H425,2)</f>
        <v>0</v>
      </c>
      <c r="BL425" s="16" t="s">
        <v>134</v>
      </c>
      <c r="BM425" s="16" t="s">
        <v>813</v>
      </c>
    </row>
    <row r="426" s="11" customFormat="1">
      <c r="B426" s="215"/>
      <c r="C426" s="216"/>
      <c r="D426" s="217" t="s">
        <v>136</v>
      </c>
      <c r="E426" s="218" t="s">
        <v>28</v>
      </c>
      <c r="F426" s="219" t="s">
        <v>814</v>
      </c>
      <c r="G426" s="216"/>
      <c r="H426" s="218" t="s">
        <v>28</v>
      </c>
      <c r="I426" s="220"/>
      <c r="J426" s="216"/>
      <c r="K426" s="216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136</v>
      </c>
      <c r="AU426" s="225" t="s">
        <v>84</v>
      </c>
      <c r="AV426" s="11" t="s">
        <v>82</v>
      </c>
      <c r="AW426" s="11" t="s">
        <v>35</v>
      </c>
      <c r="AX426" s="11" t="s">
        <v>74</v>
      </c>
      <c r="AY426" s="225" t="s">
        <v>126</v>
      </c>
    </row>
    <row r="427" s="12" customFormat="1">
      <c r="B427" s="226"/>
      <c r="C427" s="227"/>
      <c r="D427" s="217" t="s">
        <v>136</v>
      </c>
      <c r="E427" s="228" t="s">
        <v>28</v>
      </c>
      <c r="F427" s="229" t="s">
        <v>815</v>
      </c>
      <c r="G427" s="227"/>
      <c r="H427" s="230">
        <v>261.80000000000001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AT427" s="236" t="s">
        <v>136</v>
      </c>
      <c r="AU427" s="236" t="s">
        <v>84</v>
      </c>
      <c r="AV427" s="12" t="s">
        <v>84</v>
      </c>
      <c r="AW427" s="12" t="s">
        <v>35</v>
      </c>
      <c r="AX427" s="12" t="s">
        <v>74</v>
      </c>
      <c r="AY427" s="236" t="s">
        <v>126</v>
      </c>
    </row>
    <row r="428" s="11" customFormat="1">
      <c r="B428" s="215"/>
      <c r="C428" s="216"/>
      <c r="D428" s="217" t="s">
        <v>136</v>
      </c>
      <c r="E428" s="218" t="s">
        <v>28</v>
      </c>
      <c r="F428" s="219" t="s">
        <v>816</v>
      </c>
      <c r="G428" s="216"/>
      <c r="H428" s="218" t="s">
        <v>28</v>
      </c>
      <c r="I428" s="220"/>
      <c r="J428" s="216"/>
      <c r="K428" s="216"/>
      <c r="L428" s="221"/>
      <c r="M428" s="222"/>
      <c r="N428" s="223"/>
      <c r="O428" s="223"/>
      <c r="P428" s="223"/>
      <c r="Q428" s="223"/>
      <c r="R428" s="223"/>
      <c r="S428" s="223"/>
      <c r="T428" s="224"/>
      <c r="AT428" s="225" t="s">
        <v>136</v>
      </c>
      <c r="AU428" s="225" t="s">
        <v>84</v>
      </c>
      <c r="AV428" s="11" t="s">
        <v>82</v>
      </c>
      <c r="AW428" s="11" t="s">
        <v>35</v>
      </c>
      <c r="AX428" s="11" t="s">
        <v>74</v>
      </c>
      <c r="AY428" s="225" t="s">
        <v>126</v>
      </c>
    </row>
    <row r="429" s="12" customFormat="1">
      <c r="B429" s="226"/>
      <c r="C429" s="227"/>
      <c r="D429" s="217" t="s">
        <v>136</v>
      </c>
      <c r="E429" s="228" t="s">
        <v>28</v>
      </c>
      <c r="F429" s="229" t="s">
        <v>817</v>
      </c>
      <c r="G429" s="227"/>
      <c r="H429" s="230">
        <v>13.199999999999999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AT429" s="236" t="s">
        <v>136</v>
      </c>
      <c r="AU429" s="236" t="s">
        <v>84</v>
      </c>
      <c r="AV429" s="12" t="s">
        <v>84</v>
      </c>
      <c r="AW429" s="12" t="s">
        <v>35</v>
      </c>
      <c r="AX429" s="12" t="s">
        <v>74</v>
      </c>
      <c r="AY429" s="236" t="s">
        <v>126</v>
      </c>
    </row>
    <row r="430" s="13" customFormat="1">
      <c r="B430" s="237"/>
      <c r="C430" s="238"/>
      <c r="D430" s="217" t="s">
        <v>136</v>
      </c>
      <c r="E430" s="239" t="s">
        <v>28</v>
      </c>
      <c r="F430" s="240" t="s">
        <v>146</v>
      </c>
      <c r="G430" s="238"/>
      <c r="H430" s="241">
        <v>275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AT430" s="247" t="s">
        <v>136</v>
      </c>
      <c r="AU430" s="247" t="s">
        <v>84</v>
      </c>
      <c r="AV430" s="13" t="s">
        <v>134</v>
      </c>
      <c r="AW430" s="13" t="s">
        <v>35</v>
      </c>
      <c r="AX430" s="13" t="s">
        <v>82</v>
      </c>
      <c r="AY430" s="247" t="s">
        <v>126</v>
      </c>
    </row>
    <row r="431" s="1" customFormat="1" ht="22.5" customHeight="1">
      <c r="B431" s="37"/>
      <c r="C431" s="203" t="s">
        <v>818</v>
      </c>
      <c r="D431" s="203" t="s">
        <v>129</v>
      </c>
      <c r="E431" s="204" t="s">
        <v>819</v>
      </c>
      <c r="F431" s="205" t="s">
        <v>820</v>
      </c>
      <c r="G431" s="206" t="s">
        <v>180</v>
      </c>
      <c r="H431" s="207">
        <v>1650</v>
      </c>
      <c r="I431" s="208"/>
      <c r="J431" s="209">
        <f>ROUND(I431*H431,2)</f>
        <v>0</v>
      </c>
      <c r="K431" s="205" t="s">
        <v>133</v>
      </c>
      <c r="L431" s="42"/>
      <c r="M431" s="210" t="s">
        <v>28</v>
      </c>
      <c r="N431" s="211" t="s">
        <v>45</v>
      </c>
      <c r="O431" s="78"/>
      <c r="P431" s="212">
        <f>O431*H431</f>
        <v>0</v>
      </c>
      <c r="Q431" s="212">
        <v>0</v>
      </c>
      <c r="R431" s="212">
        <f>Q431*H431</f>
        <v>0</v>
      </c>
      <c r="S431" s="212">
        <v>0</v>
      </c>
      <c r="T431" s="213">
        <f>S431*H431</f>
        <v>0</v>
      </c>
      <c r="AR431" s="16" t="s">
        <v>134</v>
      </c>
      <c r="AT431" s="16" t="s">
        <v>129</v>
      </c>
      <c r="AU431" s="16" t="s">
        <v>84</v>
      </c>
      <c r="AY431" s="16" t="s">
        <v>126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6" t="s">
        <v>82</v>
      </c>
      <c r="BK431" s="214">
        <f>ROUND(I431*H431,2)</f>
        <v>0</v>
      </c>
      <c r="BL431" s="16" t="s">
        <v>134</v>
      </c>
      <c r="BM431" s="16" t="s">
        <v>821</v>
      </c>
    </row>
    <row r="432" s="11" customFormat="1">
      <c r="B432" s="215"/>
      <c r="C432" s="216"/>
      <c r="D432" s="217" t="s">
        <v>136</v>
      </c>
      <c r="E432" s="218" t="s">
        <v>28</v>
      </c>
      <c r="F432" s="219" t="s">
        <v>234</v>
      </c>
      <c r="G432" s="216"/>
      <c r="H432" s="218" t="s">
        <v>28</v>
      </c>
      <c r="I432" s="220"/>
      <c r="J432" s="216"/>
      <c r="K432" s="216"/>
      <c r="L432" s="221"/>
      <c r="M432" s="222"/>
      <c r="N432" s="223"/>
      <c r="O432" s="223"/>
      <c r="P432" s="223"/>
      <c r="Q432" s="223"/>
      <c r="R432" s="223"/>
      <c r="S432" s="223"/>
      <c r="T432" s="224"/>
      <c r="AT432" s="225" t="s">
        <v>136</v>
      </c>
      <c r="AU432" s="225" t="s">
        <v>84</v>
      </c>
      <c r="AV432" s="11" t="s">
        <v>82</v>
      </c>
      <c r="AW432" s="11" t="s">
        <v>35</v>
      </c>
      <c r="AX432" s="11" t="s">
        <v>74</v>
      </c>
      <c r="AY432" s="225" t="s">
        <v>126</v>
      </c>
    </row>
    <row r="433" s="12" customFormat="1">
      <c r="B433" s="226"/>
      <c r="C433" s="227"/>
      <c r="D433" s="217" t="s">
        <v>136</v>
      </c>
      <c r="E433" s="228" t="s">
        <v>28</v>
      </c>
      <c r="F433" s="229" t="s">
        <v>822</v>
      </c>
      <c r="G433" s="227"/>
      <c r="H433" s="230">
        <v>1650</v>
      </c>
      <c r="I433" s="231"/>
      <c r="J433" s="227"/>
      <c r="K433" s="227"/>
      <c r="L433" s="232"/>
      <c r="M433" s="233"/>
      <c r="N433" s="234"/>
      <c r="O433" s="234"/>
      <c r="P433" s="234"/>
      <c r="Q433" s="234"/>
      <c r="R433" s="234"/>
      <c r="S433" s="234"/>
      <c r="T433" s="235"/>
      <c r="AT433" s="236" t="s">
        <v>136</v>
      </c>
      <c r="AU433" s="236" t="s">
        <v>84</v>
      </c>
      <c r="AV433" s="12" t="s">
        <v>84</v>
      </c>
      <c r="AW433" s="12" t="s">
        <v>35</v>
      </c>
      <c r="AX433" s="12" t="s">
        <v>82</v>
      </c>
      <c r="AY433" s="236" t="s">
        <v>126</v>
      </c>
    </row>
    <row r="434" s="1" customFormat="1" ht="16.5" customHeight="1">
      <c r="B434" s="37"/>
      <c r="C434" s="203" t="s">
        <v>823</v>
      </c>
      <c r="D434" s="203" t="s">
        <v>129</v>
      </c>
      <c r="E434" s="204" t="s">
        <v>824</v>
      </c>
      <c r="F434" s="205" t="s">
        <v>825</v>
      </c>
      <c r="G434" s="206" t="s">
        <v>180</v>
      </c>
      <c r="H434" s="207">
        <v>243.07499999999999</v>
      </c>
      <c r="I434" s="208"/>
      <c r="J434" s="209">
        <f>ROUND(I434*H434,2)</f>
        <v>0</v>
      </c>
      <c r="K434" s="205" t="s">
        <v>133</v>
      </c>
      <c r="L434" s="42"/>
      <c r="M434" s="210" t="s">
        <v>28</v>
      </c>
      <c r="N434" s="211" t="s">
        <v>45</v>
      </c>
      <c r="O434" s="78"/>
      <c r="P434" s="212">
        <f>O434*H434</f>
        <v>0</v>
      </c>
      <c r="Q434" s="212">
        <v>0</v>
      </c>
      <c r="R434" s="212">
        <f>Q434*H434</f>
        <v>0</v>
      </c>
      <c r="S434" s="212">
        <v>0</v>
      </c>
      <c r="T434" s="213">
        <f>S434*H434</f>
        <v>0</v>
      </c>
      <c r="AR434" s="16" t="s">
        <v>134</v>
      </c>
      <c r="AT434" s="16" t="s">
        <v>129</v>
      </c>
      <c r="AU434" s="16" t="s">
        <v>84</v>
      </c>
      <c r="AY434" s="16" t="s">
        <v>126</v>
      </c>
      <c r="BE434" s="214">
        <f>IF(N434="základní",J434,0)</f>
        <v>0</v>
      </c>
      <c r="BF434" s="214">
        <f>IF(N434="snížená",J434,0)</f>
        <v>0</v>
      </c>
      <c r="BG434" s="214">
        <f>IF(N434="zákl. přenesená",J434,0)</f>
        <v>0</v>
      </c>
      <c r="BH434" s="214">
        <f>IF(N434="sníž. přenesená",J434,0)</f>
        <v>0</v>
      </c>
      <c r="BI434" s="214">
        <f>IF(N434="nulová",J434,0)</f>
        <v>0</v>
      </c>
      <c r="BJ434" s="16" t="s">
        <v>82</v>
      </c>
      <c r="BK434" s="214">
        <f>ROUND(I434*H434,2)</f>
        <v>0</v>
      </c>
      <c r="BL434" s="16" t="s">
        <v>134</v>
      </c>
      <c r="BM434" s="16" t="s">
        <v>826</v>
      </c>
    </row>
    <row r="435" s="11" customFormat="1">
      <c r="B435" s="215"/>
      <c r="C435" s="216"/>
      <c r="D435" s="217" t="s">
        <v>136</v>
      </c>
      <c r="E435" s="218" t="s">
        <v>28</v>
      </c>
      <c r="F435" s="219" t="s">
        <v>827</v>
      </c>
      <c r="G435" s="216"/>
      <c r="H435" s="218" t="s">
        <v>28</v>
      </c>
      <c r="I435" s="220"/>
      <c r="J435" s="216"/>
      <c r="K435" s="216"/>
      <c r="L435" s="221"/>
      <c r="M435" s="222"/>
      <c r="N435" s="223"/>
      <c r="O435" s="223"/>
      <c r="P435" s="223"/>
      <c r="Q435" s="223"/>
      <c r="R435" s="223"/>
      <c r="S435" s="223"/>
      <c r="T435" s="224"/>
      <c r="AT435" s="225" t="s">
        <v>136</v>
      </c>
      <c r="AU435" s="225" t="s">
        <v>84</v>
      </c>
      <c r="AV435" s="11" t="s">
        <v>82</v>
      </c>
      <c r="AW435" s="11" t="s">
        <v>35</v>
      </c>
      <c r="AX435" s="11" t="s">
        <v>74</v>
      </c>
      <c r="AY435" s="225" t="s">
        <v>126</v>
      </c>
    </row>
    <row r="436" s="12" customFormat="1">
      <c r="B436" s="226"/>
      <c r="C436" s="227"/>
      <c r="D436" s="217" t="s">
        <v>136</v>
      </c>
      <c r="E436" s="228" t="s">
        <v>28</v>
      </c>
      <c r="F436" s="229" t="s">
        <v>828</v>
      </c>
      <c r="G436" s="227"/>
      <c r="H436" s="230">
        <v>168.30000000000001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AT436" s="236" t="s">
        <v>136</v>
      </c>
      <c r="AU436" s="236" t="s">
        <v>84</v>
      </c>
      <c r="AV436" s="12" t="s">
        <v>84</v>
      </c>
      <c r="AW436" s="12" t="s">
        <v>35</v>
      </c>
      <c r="AX436" s="12" t="s">
        <v>74</v>
      </c>
      <c r="AY436" s="236" t="s">
        <v>126</v>
      </c>
    </row>
    <row r="437" s="11" customFormat="1">
      <c r="B437" s="215"/>
      <c r="C437" s="216"/>
      <c r="D437" s="217" t="s">
        <v>136</v>
      </c>
      <c r="E437" s="218" t="s">
        <v>28</v>
      </c>
      <c r="F437" s="219" t="s">
        <v>829</v>
      </c>
      <c r="G437" s="216"/>
      <c r="H437" s="218" t="s">
        <v>28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136</v>
      </c>
      <c r="AU437" s="225" t="s">
        <v>84</v>
      </c>
      <c r="AV437" s="11" t="s">
        <v>82</v>
      </c>
      <c r="AW437" s="11" t="s">
        <v>35</v>
      </c>
      <c r="AX437" s="11" t="s">
        <v>74</v>
      </c>
      <c r="AY437" s="225" t="s">
        <v>126</v>
      </c>
    </row>
    <row r="438" s="12" customFormat="1">
      <c r="B438" s="226"/>
      <c r="C438" s="227"/>
      <c r="D438" s="217" t="s">
        <v>136</v>
      </c>
      <c r="E438" s="228" t="s">
        <v>28</v>
      </c>
      <c r="F438" s="229" t="s">
        <v>830</v>
      </c>
      <c r="G438" s="227"/>
      <c r="H438" s="230">
        <v>74.775000000000006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AT438" s="236" t="s">
        <v>136</v>
      </c>
      <c r="AU438" s="236" t="s">
        <v>84</v>
      </c>
      <c r="AV438" s="12" t="s">
        <v>84</v>
      </c>
      <c r="AW438" s="12" t="s">
        <v>35</v>
      </c>
      <c r="AX438" s="12" t="s">
        <v>74</v>
      </c>
      <c r="AY438" s="236" t="s">
        <v>126</v>
      </c>
    </row>
    <row r="439" s="13" customFormat="1">
      <c r="B439" s="237"/>
      <c r="C439" s="238"/>
      <c r="D439" s="217" t="s">
        <v>136</v>
      </c>
      <c r="E439" s="239" t="s">
        <v>28</v>
      </c>
      <c r="F439" s="240" t="s">
        <v>146</v>
      </c>
      <c r="G439" s="238"/>
      <c r="H439" s="241">
        <v>243.07500000000002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AT439" s="247" t="s">
        <v>136</v>
      </c>
      <c r="AU439" s="247" t="s">
        <v>84</v>
      </c>
      <c r="AV439" s="13" t="s">
        <v>134</v>
      </c>
      <c r="AW439" s="13" t="s">
        <v>35</v>
      </c>
      <c r="AX439" s="13" t="s">
        <v>82</v>
      </c>
      <c r="AY439" s="247" t="s">
        <v>126</v>
      </c>
    </row>
    <row r="440" s="1" customFormat="1" ht="22.5" customHeight="1">
      <c r="B440" s="37"/>
      <c r="C440" s="203" t="s">
        <v>831</v>
      </c>
      <c r="D440" s="203" t="s">
        <v>129</v>
      </c>
      <c r="E440" s="204" t="s">
        <v>832</v>
      </c>
      <c r="F440" s="205" t="s">
        <v>820</v>
      </c>
      <c r="G440" s="206" t="s">
        <v>180</v>
      </c>
      <c r="H440" s="207">
        <v>1458.4500000000001</v>
      </c>
      <c r="I440" s="208"/>
      <c r="J440" s="209">
        <f>ROUND(I440*H440,2)</f>
        <v>0</v>
      </c>
      <c r="K440" s="205" t="s">
        <v>133</v>
      </c>
      <c r="L440" s="42"/>
      <c r="M440" s="210" t="s">
        <v>28</v>
      </c>
      <c r="N440" s="211" t="s">
        <v>45</v>
      </c>
      <c r="O440" s="78"/>
      <c r="P440" s="212">
        <f>O440*H440</f>
        <v>0</v>
      </c>
      <c r="Q440" s="212">
        <v>0</v>
      </c>
      <c r="R440" s="212">
        <f>Q440*H440</f>
        <v>0</v>
      </c>
      <c r="S440" s="212">
        <v>0</v>
      </c>
      <c r="T440" s="213">
        <f>S440*H440</f>
        <v>0</v>
      </c>
      <c r="AR440" s="16" t="s">
        <v>134</v>
      </c>
      <c r="AT440" s="16" t="s">
        <v>129</v>
      </c>
      <c r="AU440" s="16" t="s">
        <v>84</v>
      </c>
      <c r="AY440" s="16" t="s">
        <v>126</v>
      </c>
      <c r="BE440" s="214">
        <f>IF(N440="základní",J440,0)</f>
        <v>0</v>
      </c>
      <c r="BF440" s="214">
        <f>IF(N440="snížená",J440,0)</f>
        <v>0</v>
      </c>
      <c r="BG440" s="214">
        <f>IF(N440="zákl. přenesená",J440,0)</f>
        <v>0</v>
      </c>
      <c r="BH440" s="214">
        <f>IF(N440="sníž. přenesená",J440,0)</f>
        <v>0</v>
      </c>
      <c r="BI440" s="214">
        <f>IF(N440="nulová",J440,0)</f>
        <v>0</v>
      </c>
      <c r="BJ440" s="16" t="s">
        <v>82</v>
      </c>
      <c r="BK440" s="214">
        <f>ROUND(I440*H440,2)</f>
        <v>0</v>
      </c>
      <c r="BL440" s="16" t="s">
        <v>134</v>
      </c>
      <c r="BM440" s="16" t="s">
        <v>833</v>
      </c>
    </row>
    <row r="441" s="11" customFormat="1">
      <c r="B441" s="215"/>
      <c r="C441" s="216"/>
      <c r="D441" s="217" t="s">
        <v>136</v>
      </c>
      <c r="E441" s="218" t="s">
        <v>28</v>
      </c>
      <c r="F441" s="219" t="s">
        <v>234</v>
      </c>
      <c r="G441" s="216"/>
      <c r="H441" s="218" t="s">
        <v>28</v>
      </c>
      <c r="I441" s="220"/>
      <c r="J441" s="216"/>
      <c r="K441" s="216"/>
      <c r="L441" s="221"/>
      <c r="M441" s="222"/>
      <c r="N441" s="223"/>
      <c r="O441" s="223"/>
      <c r="P441" s="223"/>
      <c r="Q441" s="223"/>
      <c r="R441" s="223"/>
      <c r="S441" s="223"/>
      <c r="T441" s="224"/>
      <c r="AT441" s="225" t="s">
        <v>136</v>
      </c>
      <c r="AU441" s="225" t="s">
        <v>84</v>
      </c>
      <c r="AV441" s="11" t="s">
        <v>82</v>
      </c>
      <c r="AW441" s="11" t="s">
        <v>35</v>
      </c>
      <c r="AX441" s="11" t="s">
        <v>74</v>
      </c>
      <c r="AY441" s="225" t="s">
        <v>126</v>
      </c>
    </row>
    <row r="442" s="12" customFormat="1">
      <c r="B442" s="226"/>
      <c r="C442" s="227"/>
      <c r="D442" s="217" t="s">
        <v>136</v>
      </c>
      <c r="E442" s="228" t="s">
        <v>28</v>
      </c>
      <c r="F442" s="229" t="s">
        <v>834</v>
      </c>
      <c r="G442" s="227"/>
      <c r="H442" s="230">
        <v>1458.4500000000001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AT442" s="236" t="s">
        <v>136</v>
      </c>
      <c r="AU442" s="236" t="s">
        <v>84</v>
      </c>
      <c r="AV442" s="12" t="s">
        <v>84</v>
      </c>
      <c r="AW442" s="12" t="s">
        <v>35</v>
      </c>
      <c r="AX442" s="12" t="s">
        <v>82</v>
      </c>
      <c r="AY442" s="236" t="s">
        <v>126</v>
      </c>
    </row>
    <row r="443" s="1" customFormat="1" ht="16.5" customHeight="1">
      <c r="B443" s="37"/>
      <c r="C443" s="203" t="s">
        <v>835</v>
      </c>
      <c r="D443" s="203" t="s">
        <v>129</v>
      </c>
      <c r="E443" s="204" t="s">
        <v>225</v>
      </c>
      <c r="F443" s="205" t="s">
        <v>226</v>
      </c>
      <c r="G443" s="206" t="s">
        <v>180</v>
      </c>
      <c r="H443" s="207">
        <v>12.102</v>
      </c>
      <c r="I443" s="208"/>
      <c r="J443" s="209">
        <f>ROUND(I443*H443,2)</f>
        <v>0</v>
      </c>
      <c r="K443" s="205" t="s">
        <v>133</v>
      </c>
      <c r="L443" s="42"/>
      <c r="M443" s="210" t="s">
        <v>28</v>
      </c>
      <c r="N443" s="211" t="s">
        <v>45</v>
      </c>
      <c r="O443" s="78"/>
      <c r="P443" s="212">
        <f>O443*H443</f>
        <v>0</v>
      </c>
      <c r="Q443" s="212">
        <v>0</v>
      </c>
      <c r="R443" s="212">
        <f>Q443*H443</f>
        <v>0</v>
      </c>
      <c r="S443" s="212">
        <v>0</v>
      </c>
      <c r="T443" s="213">
        <f>S443*H443</f>
        <v>0</v>
      </c>
      <c r="AR443" s="16" t="s">
        <v>134</v>
      </c>
      <c r="AT443" s="16" t="s">
        <v>129</v>
      </c>
      <c r="AU443" s="16" t="s">
        <v>84</v>
      </c>
      <c r="AY443" s="16" t="s">
        <v>126</v>
      </c>
      <c r="BE443" s="214">
        <f>IF(N443="základní",J443,0)</f>
        <v>0</v>
      </c>
      <c r="BF443" s="214">
        <f>IF(N443="snížená",J443,0)</f>
        <v>0</v>
      </c>
      <c r="BG443" s="214">
        <f>IF(N443="zákl. přenesená",J443,0)</f>
        <v>0</v>
      </c>
      <c r="BH443" s="214">
        <f>IF(N443="sníž. přenesená",J443,0)</f>
        <v>0</v>
      </c>
      <c r="BI443" s="214">
        <f>IF(N443="nulová",J443,0)</f>
        <v>0</v>
      </c>
      <c r="BJ443" s="16" t="s">
        <v>82</v>
      </c>
      <c r="BK443" s="214">
        <f>ROUND(I443*H443,2)</f>
        <v>0</v>
      </c>
      <c r="BL443" s="16" t="s">
        <v>134</v>
      </c>
      <c r="BM443" s="16" t="s">
        <v>836</v>
      </c>
    </row>
    <row r="444" s="11" customFormat="1">
      <c r="B444" s="215"/>
      <c r="C444" s="216"/>
      <c r="D444" s="217" t="s">
        <v>136</v>
      </c>
      <c r="E444" s="218" t="s">
        <v>28</v>
      </c>
      <c r="F444" s="219" t="s">
        <v>240</v>
      </c>
      <c r="G444" s="216"/>
      <c r="H444" s="218" t="s">
        <v>28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136</v>
      </c>
      <c r="AU444" s="225" t="s">
        <v>84</v>
      </c>
      <c r="AV444" s="11" t="s">
        <v>82</v>
      </c>
      <c r="AW444" s="11" t="s">
        <v>35</v>
      </c>
      <c r="AX444" s="11" t="s">
        <v>74</v>
      </c>
      <c r="AY444" s="225" t="s">
        <v>126</v>
      </c>
    </row>
    <row r="445" s="12" customFormat="1">
      <c r="B445" s="226"/>
      <c r="C445" s="227"/>
      <c r="D445" s="217" t="s">
        <v>136</v>
      </c>
      <c r="E445" s="228" t="s">
        <v>28</v>
      </c>
      <c r="F445" s="229" t="s">
        <v>837</v>
      </c>
      <c r="G445" s="227"/>
      <c r="H445" s="230">
        <v>12.102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AT445" s="236" t="s">
        <v>136</v>
      </c>
      <c r="AU445" s="236" t="s">
        <v>84</v>
      </c>
      <c r="AV445" s="12" t="s">
        <v>84</v>
      </c>
      <c r="AW445" s="12" t="s">
        <v>35</v>
      </c>
      <c r="AX445" s="12" t="s">
        <v>82</v>
      </c>
      <c r="AY445" s="236" t="s">
        <v>126</v>
      </c>
    </row>
    <row r="446" s="1" customFormat="1" ht="22.5" customHeight="1">
      <c r="B446" s="37"/>
      <c r="C446" s="203" t="s">
        <v>838</v>
      </c>
      <c r="D446" s="203" t="s">
        <v>129</v>
      </c>
      <c r="E446" s="204" t="s">
        <v>231</v>
      </c>
      <c r="F446" s="205" t="s">
        <v>232</v>
      </c>
      <c r="G446" s="206" t="s">
        <v>180</v>
      </c>
      <c r="H446" s="207">
        <v>72.611999999999995</v>
      </c>
      <c r="I446" s="208"/>
      <c r="J446" s="209">
        <f>ROUND(I446*H446,2)</f>
        <v>0</v>
      </c>
      <c r="K446" s="205" t="s">
        <v>133</v>
      </c>
      <c r="L446" s="42"/>
      <c r="M446" s="210" t="s">
        <v>28</v>
      </c>
      <c r="N446" s="211" t="s">
        <v>45</v>
      </c>
      <c r="O446" s="78"/>
      <c r="P446" s="212">
        <f>O446*H446</f>
        <v>0</v>
      </c>
      <c r="Q446" s="212">
        <v>0</v>
      </c>
      <c r="R446" s="212">
        <f>Q446*H446</f>
        <v>0</v>
      </c>
      <c r="S446" s="212">
        <v>0</v>
      </c>
      <c r="T446" s="213">
        <f>S446*H446</f>
        <v>0</v>
      </c>
      <c r="AR446" s="16" t="s">
        <v>134</v>
      </c>
      <c r="AT446" s="16" t="s">
        <v>129</v>
      </c>
      <c r="AU446" s="16" t="s">
        <v>84</v>
      </c>
      <c r="AY446" s="16" t="s">
        <v>126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16" t="s">
        <v>82</v>
      </c>
      <c r="BK446" s="214">
        <f>ROUND(I446*H446,2)</f>
        <v>0</v>
      </c>
      <c r="BL446" s="16" t="s">
        <v>134</v>
      </c>
      <c r="BM446" s="16" t="s">
        <v>839</v>
      </c>
    </row>
    <row r="447" s="11" customFormat="1">
      <c r="B447" s="215"/>
      <c r="C447" s="216"/>
      <c r="D447" s="217" t="s">
        <v>136</v>
      </c>
      <c r="E447" s="218" t="s">
        <v>28</v>
      </c>
      <c r="F447" s="219" t="s">
        <v>234</v>
      </c>
      <c r="G447" s="216"/>
      <c r="H447" s="218" t="s">
        <v>28</v>
      </c>
      <c r="I447" s="220"/>
      <c r="J447" s="216"/>
      <c r="K447" s="216"/>
      <c r="L447" s="221"/>
      <c r="M447" s="222"/>
      <c r="N447" s="223"/>
      <c r="O447" s="223"/>
      <c r="P447" s="223"/>
      <c r="Q447" s="223"/>
      <c r="R447" s="223"/>
      <c r="S447" s="223"/>
      <c r="T447" s="224"/>
      <c r="AT447" s="225" t="s">
        <v>136</v>
      </c>
      <c r="AU447" s="225" t="s">
        <v>84</v>
      </c>
      <c r="AV447" s="11" t="s">
        <v>82</v>
      </c>
      <c r="AW447" s="11" t="s">
        <v>35</v>
      </c>
      <c r="AX447" s="11" t="s">
        <v>74</v>
      </c>
      <c r="AY447" s="225" t="s">
        <v>126</v>
      </c>
    </row>
    <row r="448" s="12" customFormat="1">
      <c r="B448" s="226"/>
      <c r="C448" s="227"/>
      <c r="D448" s="217" t="s">
        <v>136</v>
      </c>
      <c r="E448" s="228" t="s">
        <v>28</v>
      </c>
      <c r="F448" s="229" t="s">
        <v>840</v>
      </c>
      <c r="G448" s="227"/>
      <c r="H448" s="230">
        <v>72.611999999999995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AT448" s="236" t="s">
        <v>136</v>
      </c>
      <c r="AU448" s="236" t="s">
        <v>84</v>
      </c>
      <c r="AV448" s="12" t="s">
        <v>84</v>
      </c>
      <c r="AW448" s="12" t="s">
        <v>35</v>
      </c>
      <c r="AX448" s="12" t="s">
        <v>82</v>
      </c>
      <c r="AY448" s="236" t="s">
        <v>126</v>
      </c>
    </row>
    <row r="449" s="1" customFormat="1" ht="22.5" customHeight="1">
      <c r="B449" s="37"/>
      <c r="C449" s="203" t="s">
        <v>841</v>
      </c>
      <c r="D449" s="203" t="s">
        <v>129</v>
      </c>
      <c r="E449" s="204" t="s">
        <v>842</v>
      </c>
      <c r="F449" s="205" t="s">
        <v>843</v>
      </c>
      <c r="G449" s="206" t="s">
        <v>180</v>
      </c>
      <c r="H449" s="207">
        <v>256.27499999999998</v>
      </c>
      <c r="I449" s="208"/>
      <c r="J449" s="209">
        <f>ROUND(I449*H449,2)</f>
        <v>0</v>
      </c>
      <c r="K449" s="205" t="s">
        <v>28</v>
      </c>
      <c r="L449" s="42"/>
      <c r="M449" s="210" t="s">
        <v>28</v>
      </c>
      <c r="N449" s="211" t="s">
        <v>45</v>
      </c>
      <c r="O449" s="78"/>
      <c r="P449" s="212">
        <f>O449*H449</f>
        <v>0</v>
      </c>
      <c r="Q449" s="212">
        <v>0</v>
      </c>
      <c r="R449" s="212">
        <f>Q449*H449</f>
        <v>0</v>
      </c>
      <c r="S449" s="212">
        <v>0</v>
      </c>
      <c r="T449" s="213">
        <f>S449*H449</f>
        <v>0</v>
      </c>
      <c r="AR449" s="16" t="s">
        <v>134</v>
      </c>
      <c r="AT449" s="16" t="s">
        <v>129</v>
      </c>
      <c r="AU449" s="16" t="s">
        <v>84</v>
      </c>
      <c r="AY449" s="16" t="s">
        <v>126</v>
      </c>
      <c r="BE449" s="214">
        <f>IF(N449="základní",J449,0)</f>
        <v>0</v>
      </c>
      <c r="BF449" s="214">
        <f>IF(N449="snížená",J449,0)</f>
        <v>0</v>
      </c>
      <c r="BG449" s="214">
        <f>IF(N449="zákl. přenesená",J449,0)</f>
        <v>0</v>
      </c>
      <c r="BH449" s="214">
        <f>IF(N449="sníž. přenesená",J449,0)</f>
        <v>0</v>
      </c>
      <c r="BI449" s="214">
        <f>IF(N449="nulová",J449,0)</f>
        <v>0</v>
      </c>
      <c r="BJ449" s="16" t="s">
        <v>82</v>
      </c>
      <c r="BK449" s="214">
        <f>ROUND(I449*H449,2)</f>
        <v>0</v>
      </c>
      <c r="BL449" s="16" t="s">
        <v>134</v>
      </c>
      <c r="BM449" s="16" t="s">
        <v>844</v>
      </c>
    </row>
    <row r="450" s="11" customFormat="1">
      <c r="B450" s="215"/>
      <c r="C450" s="216"/>
      <c r="D450" s="217" t="s">
        <v>136</v>
      </c>
      <c r="E450" s="218" t="s">
        <v>28</v>
      </c>
      <c r="F450" s="219" t="s">
        <v>816</v>
      </c>
      <c r="G450" s="216"/>
      <c r="H450" s="218" t="s">
        <v>28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136</v>
      </c>
      <c r="AU450" s="225" t="s">
        <v>84</v>
      </c>
      <c r="AV450" s="11" t="s">
        <v>82</v>
      </c>
      <c r="AW450" s="11" t="s">
        <v>35</v>
      </c>
      <c r="AX450" s="11" t="s">
        <v>74</v>
      </c>
      <c r="AY450" s="225" t="s">
        <v>126</v>
      </c>
    </row>
    <row r="451" s="12" customFormat="1">
      <c r="B451" s="226"/>
      <c r="C451" s="227"/>
      <c r="D451" s="217" t="s">
        <v>136</v>
      </c>
      <c r="E451" s="228" t="s">
        <v>28</v>
      </c>
      <c r="F451" s="229" t="s">
        <v>817</v>
      </c>
      <c r="G451" s="227"/>
      <c r="H451" s="230">
        <v>13.199999999999999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AT451" s="236" t="s">
        <v>136</v>
      </c>
      <c r="AU451" s="236" t="s">
        <v>84</v>
      </c>
      <c r="AV451" s="12" t="s">
        <v>84</v>
      </c>
      <c r="AW451" s="12" t="s">
        <v>35</v>
      </c>
      <c r="AX451" s="12" t="s">
        <v>74</v>
      </c>
      <c r="AY451" s="236" t="s">
        <v>126</v>
      </c>
    </row>
    <row r="452" s="11" customFormat="1">
      <c r="B452" s="215"/>
      <c r="C452" s="216"/>
      <c r="D452" s="217" t="s">
        <v>136</v>
      </c>
      <c r="E452" s="218" t="s">
        <v>28</v>
      </c>
      <c r="F452" s="219" t="s">
        <v>827</v>
      </c>
      <c r="G452" s="216"/>
      <c r="H452" s="218" t="s">
        <v>28</v>
      </c>
      <c r="I452" s="220"/>
      <c r="J452" s="216"/>
      <c r="K452" s="216"/>
      <c r="L452" s="221"/>
      <c r="M452" s="222"/>
      <c r="N452" s="223"/>
      <c r="O452" s="223"/>
      <c r="P452" s="223"/>
      <c r="Q452" s="223"/>
      <c r="R452" s="223"/>
      <c r="S452" s="223"/>
      <c r="T452" s="224"/>
      <c r="AT452" s="225" t="s">
        <v>136</v>
      </c>
      <c r="AU452" s="225" t="s">
        <v>84</v>
      </c>
      <c r="AV452" s="11" t="s">
        <v>82</v>
      </c>
      <c r="AW452" s="11" t="s">
        <v>35</v>
      </c>
      <c r="AX452" s="11" t="s">
        <v>74</v>
      </c>
      <c r="AY452" s="225" t="s">
        <v>126</v>
      </c>
    </row>
    <row r="453" s="12" customFormat="1">
      <c r="B453" s="226"/>
      <c r="C453" s="227"/>
      <c r="D453" s="217" t="s">
        <v>136</v>
      </c>
      <c r="E453" s="228" t="s">
        <v>28</v>
      </c>
      <c r="F453" s="229" t="s">
        <v>828</v>
      </c>
      <c r="G453" s="227"/>
      <c r="H453" s="230">
        <v>168.30000000000001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AT453" s="236" t="s">
        <v>136</v>
      </c>
      <c r="AU453" s="236" t="s">
        <v>84</v>
      </c>
      <c r="AV453" s="12" t="s">
        <v>84</v>
      </c>
      <c r="AW453" s="12" t="s">
        <v>35</v>
      </c>
      <c r="AX453" s="12" t="s">
        <v>74</v>
      </c>
      <c r="AY453" s="236" t="s">
        <v>126</v>
      </c>
    </row>
    <row r="454" s="11" customFormat="1">
      <c r="B454" s="215"/>
      <c r="C454" s="216"/>
      <c r="D454" s="217" t="s">
        <v>136</v>
      </c>
      <c r="E454" s="218" t="s">
        <v>28</v>
      </c>
      <c r="F454" s="219" t="s">
        <v>829</v>
      </c>
      <c r="G454" s="216"/>
      <c r="H454" s="218" t="s">
        <v>28</v>
      </c>
      <c r="I454" s="220"/>
      <c r="J454" s="216"/>
      <c r="K454" s="216"/>
      <c r="L454" s="221"/>
      <c r="M454" s="222"/>
      <c r="N454" s="223"/>
      <c r="O454" s="223"/>
      <c r="P454" s="223"/>
      <c r="Q454" s="223"/>
      <c r="R454" s="223"/>
      <c r="S454" s="223"/>
      <c r="T454" s="224"/>
      <c r="AT454" s="225" t="s">
        <v>136</v>
      </c>
      <c r="AU454" s="225" t="s">
        <v>84</v>
      </c>
      <c r="AV454" s="11" t="s">
        <v>82</v>
      </c>
      <c r="AW454" s="11" t="s">
        <v>35</v>
      </c>
      <c r="AX454" s="11" t="s">
        <v>74</v>
      </c>
      <c r="AY454" s="225" t="s">
        <v>126</v>
      </c>
    </row>
    <row r="455" s="12" customFormat="1">
      <c r="B455" s="226"/>
      <c r="C455" s="227"/>
      <c r="D455" s="217" t="s">
        <v>136</v>
      </c>
      <c r="E455" s="228" t="s">
        <v>28</v>
      </c>
      <c r="F455" s="229" t="s">
        <v>830</v>
      </c>
      <c r="G455" s="227"/>
      <c r="H455" s="230">
        <v>74.775000000000006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AT455" s="236" t="s">
        <v>136</v>
      </c>
      <c r="AU455" s="236" t="s">
        <v>84</v>
      </c>
      <c r="AV455" s="12" t="s">
        <v>84</v>
      </c>
      <c r="AW455" s="12" t="s">
        <v>35</v>
      </c>
      <c r="AX455" s="12" t="s">
        <v>74</v>
      </c>
      <c r="AY455" s="236" t="s">
        <v>126</v>
      </c>
    </row>
    <row r="456" s="13" customFormat="1">
      <c r="B456" s="237"/>
      <c r="C456" s="238"/>
      <c r="D456" s="217" t="s">
        <v>136</v>
      </c>
      <c r="E456" s="239" t="s">
        <v>28</v>
      </c>
      <c r="F456" s="240" t="s">
        <v>146</v>
      </c>
      <c r="G456" s="238"/>
      <c r="H456" s="241">
        <v>256.27499999999998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AT456" s="247" t="s">
        <v>136</v>
      </c>
      <c r="AU456" s="247" t="s">
        <v>84</v>
      </c>
      <c r="AV456" s="13" t="s">
        <v>134</v>
      </c>
      <c r="AW456" s="13" t="s">
        <v>35</v>
      </c>
      <c r="AX456" s="13" t="s">
        <v>82</v>
      </c>
      <c r="AY456" s="247" t="s">
        <v>126</v>
      </c>
    </row>
    <row r="457" s="1" customFormat="1" ht="22.5" customHeight="1">
      <c r="B457" s="37"/>
      <c r="C457" s="203" t="s">
        <v>845</v>
      </c>
      <c r="D457" s="203" t="s">
        <v>129</v>
      </c>
      <c r="E457" s="204" t="s">
        <v>846</v>
      </c>
      <c r="F457" s="205" t="s">
        <v>847</v>
      </c>
      <c r="G457" s="206" t="s">
        <v>180</v>
      </c>
      <c r="H457" s="207">
        <v>261.80000000000001</v>
      </c>
      <c r="I457" s="208"/>
      <c r="J457" s="209">
        <f>ROUND(I457*H457,2)</f>
        <v>0</v>
      </c>
      <c r="K457" s="205" t="s">
        <v>28</v>
      </c>
      <c r="L457" s="42"/>
      <c r="M457" s="210" t="s">
        <v>28</v>
      </c>
      <c r="N457" s="211" t="s">
        <v>45</v>
      </c>
      <c r="O457" s="78"/>
      <c r="P457" s="212">
        <f>O457*H457</f>
        <v>0</v>
      </c>
      <c r="Q457" s="212">
        <v>0</v>
      </c>
      <c r="R457" s="212">
        <f>Q457*H457</f>
        <v>0</v>
      </c>
      <c r="S457" s="212">
        <v>0</v>
      </c>
      <c r="T457" s="213">
        <f>S457*H457</f>
        <v>0</v>
      </c>
      <c r="AR457" s="16" t="s">
        <v>134</v>
      </c>
      <c r="AT457" s="16" t="s">
        <v>129</v>
      </c>
      <c r="AU457" s="16" t="s">
        <v>84</v>
      </c>
      <c r="AY457" s="16" t="s">
        <v>126</v>
      </c>
      <c r="BE457" s="214">
        <f>IF(N457="základní",J457,0)</f>
        <v>0</v>
      </c>
      <c r="BF457" s="214">
        <f>IF(N457="snížená",J457,0)</f>
        <v>0</v>
      </c>
      <c r="BG457" s="214">
        <f>IF(N457="zákl. přenesená",J457,0)</f>
        <v>0</v>
      </c>
      <c r="BH457" s="214">
        <f>IF(N457="sníž. přenesená",J457,0)</f>
        <v>0</v>
      </c>
      <c r="BI457" s="214">
        <f>IF(N457="nulová",J457,0)</f>
        <v>0</v>
      </c>
      <c r="BJ457" s="16" t="s">
        <v>82</v>
      </c>
      <c r="BK457" s="214">
        <f>ROUND(I457*H457,2)</f>
        <v>0</v>
      </c>
      <c r="BL457" s="16" t="s">
        <v>134</v>
      </c>
      <c r="BM457" s="16" t="s">
        <v>848</v>
      </c>
    </row>
    <row r="458" s="11" customFormat="1">
      <c r="B458" s="215"/>
      <c r="C458" s="216"/>
      <c r="D458" s="217" t="s">
        <v>136</v>
      </c>
      <c r="E458" s="218" t="s">
        <v>28</v>
      </c>
      <c r="F458" s="219" t="s">
        <v>814</v>
      </c>
      <c r="G458" s="216"/>
      <c r="H458" s="218" t="s">
        <v>28</v>
      </c>
      <c r="I458" s="220"/>
      <c r="J458" s="216"/>
      <c r="K458" s="216"/>
      <c r="L458" s="221"/>
      <c r="M458" s="222"/>
      <c r="N458" s="223"/>
      <c r="O458" s="223"/>
      <c r="P458" s="223"/>
      <c r="Q458" s="223"/>
      <c r="R458" s="223"/>
      <c r="S458" s="223"/>
      <c r="T458" s="224"/>
      <c r="AT458" s="225" t="s">
        <v>136</v>
      </c>
      <c r="AU458" s="225" t="s">
        <v>84</v>
      </c>
      <c r="AV458" s="11" t="s">
        <v>82</v>
      </c>
      <c r="AW458" s="11" t="s">
        <v>35</v>
      </c>
      <c r="AX458" s="11" t="s">
        <v>74</v>
      </c>
      <c r="AY458" s="225" t="s">
        <v>126</v>
      </c>
    </row>
    <row r="459" s="12" customFormat="1">
      <c r="B459" s="226"/>
      <c r="C459" s="227"/>
      <c r="D459" s="217" t="s">
        <v>136</v>
      </c>
      <c r="E459" s="228" t="s">
        <v>28</v>
      </c>
      <c r="F459" s="229" t="s">
        <v>815</v>
      </c>
      <c r="G459" s="227"/>
      <c r="H459" s="230">
        <v>261.80000000000001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AT459" s="236" t="s">
        <v>136</v>
      </c>
      <c r="AU459" s="236" t="s">
        <v>84</v>
      </c>
      <c r="AV459" s="12" t="s">
        <v>84</v>
      </c>
      <c r="AW459" s="12" t="s">
        <v>35</v>
      </c>
      <c r="AX459" s="12" t="s">
        <v>82</v>
      </c>
      <c r="AY459" s="236" t="s">
        <v>126</v>
      </c>
    </row>
    <row r="460" s="1" customFormat="1" ht="22.5" customHeight="1">
      <c r="B460" s="37"/>
      <c r="C460" s="203" t="s">
        <v>849</v>
      </c>
      <c r="D460" s="203" t="s">
        <v>129</v>
      </c>
      <c r="E460" s="204" t="s">
        <v>237</v>
      </c>
      <c r="F460" s="205" t="s">
        <v>238</v>
      </c>
      <c r="G460" s="206" t="s">
        <v>180</v>
      </c>
      <c r="H460" s="207">
        <v>12.102</v>
      </c>
      <c r="I460" s="208"/>
      <c r="J460" s="209">
        <f>ROUND(I460*H460,2)</f>
        <v>0</v>
      </c>
      <c r="K460" s="205" t="s">
        <v>133</v>
      </c>
      <c r="L460" s="42"/>
      <c r="M460" s="210" t="s">
        <v>28</v>
      </c>
      <c r="N460" s="211" t="s">
        <v>45</v>
      </c>
      <c r="O460" s="78"/>
      <c r="P460" s="212">
        <f>O460*H460</f>
        <v>0</v>
      </c>
      <c r="Q460" s="212">
        <v>0</v>
      </c>
      <c r="R460" s="212">
        <f>Q460*H460</f>
        <v>0</v>
      </c>
      <c r="S460" s="212">
        <v>0</v>
      </c>
      <c r="T460" s="213">
        <f>S460*H460</f>
        <v>0</v>
      </c>
      <c r="AR460" s="16" t="s">
        <v>134</v>
      </c>
      <c r="AT460" s="16" t="s">
        <v>129</v>
      </c>
      <c r="AU460" s="16" t="s">
        <v>84</v>
      </c>
      <c r="AY460" s="16" t="s">
        <v>126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6" t="s">
        <v>82</v>
      </c>
      <c r="BK460" s="214">
        <f>ROUND(I460*H460,2)</f>
        <v>0</v>
      </c>
      <c r="BL460" s="16" t="s">
        <v>134</v>
      </c>
      <c r="BM460" s="16" t="s">
        <v>850</v>
      </c>
    </row>
    <row r="461" s="11" customFormat="1">
      <c r="B461" s="215"/>
      <c r="C461" s="216"/>
      <c r="D461" s="217" t="s">
        <v>136</v>
      </c>
      <c r="E461" s="218" t="s">
        <v>28</v>
      </c>
      <c r="F461" s="219" t="s">
        <v>240</v>
      </c>
      <c r="G461" s="216"/>
      <c r="H461" s="218" t="s">
        <v>28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AT461" s="225" t="s">
        <v>136</v>
      </c>
      <c r="AU461" s="225" t="s">
        <v>84</v>
      </c>
      <c r="AV461" s="11" t="s">
        <v>82</v>
      </c>
      <c r="AW461" s="11" t="s">
        <v>35</v>
      </c>
      <c r="AX461" s="11" t="s">
        <v>74</v>
      </c>
      <c r="AY461" s="225" t="s">
        <v>126</v>
      </c>
    </row>
    <row r="462" s="12" customFormat="1">
      <c r="B462" s="226"/>
      <c r="C462" s="227"/>
      <c r="D462" s="217" t="s">
        <v>136</v>
      </c>
      <c r="E462" s="228" t="s">
        <v>28</v>
      </c>
      <c r="F462" s="229" t="s">
        <v>837</v>
      </c>
      <c r="G462" s="227"/>
      <c r="H462" s="230">
        <v>12.102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AT462" s="236" t="s">
        <v>136</v>
      </c>
      <c r="AU462" s="236" t="s">
        <v>84</v>
      </c>
      <c r="AV462" s="12" t="s">
        <v>84</v>
      </c>
      <c r="AW462" s="12" t="s">
        <v>35</v>
      </c>
      <c r="AX462" s="12" t="s">
        <v>82</v>
      </c>
      <c r="AY462" s="236" t="s">
        <v>126</v>
      </c>
    </row>
    <row r="463" s="10" customFormat="1" ht="22.8" customHeight="1">
      <c r="B463" s="187"/>
      <c r="C463" s="188"/>
      <c r="D463" s="189" t="s">
        <v>73</v>
      </c>
      <c r="E463" s="201" t="s">
        <v>241</v>
      </c>
      <c r="F463" s="201" t="s">
        <v>242</v>
      </c>
      <c r="G463" s="188"/>
      <c r="H463" s="188"/>
      <c r="I463" s="191"/>
      <c r="J463" s="202">
        <f>BK463</f>
        <v>0</v>
      </c>
      <c r="K463" s="188"/>
      <c r="L463" s="193"/>
      <c r="M463" s="194"/>
      <c r="N463" s="195"/>
      <c r="O463" s="195"/>
      <c r="P463" s="196">
        <f>P464</f>
        <v>0</v>
      </c>
      <c r="Q463" s="195"/>
      <c r="R463" s="196">
        <f>R464</f>
        <v>0</v>
      </c>
      <c r="S463" s="195"/>
      <c r="T463" s="197">
        <f>T464</f>
        <v>0</v>
      </c>
      <c r="AR463" s="198" t="s">
        <v>82</v>
      </c>
      <c r="AT463" s="199" t="s">
        <v>73</v>
      </c>
      <c r="AU463" s="199" t="s">
        <v>82</v>
      </c>
      <c r="AY463" s="198" t="s">
        <v>126</v>
      </c>
      <c r="BK463" s="200">
        <f>BK464</f>
        <v>0</v>
      </c>
    </row>
    <row r="464" s="1" customFormat="1" ht="16.5" customHeight="1">
      <c r="B464" s="37"/>
      <c r="C464" s="203" t="s">
        <v>726</v>
      </c>
      <c r="D464" s="203" t="s">
        <v>129</v>
      </c>
      <c r="E464" s="204" t="s">
        <v>244</v>
      </c>
      <c r="F464" s="205" t="s">
        <v>245</v>
      </c>
      <c r="G464" s="206" t="s">
        <v>180</v>
      </c>
      <c r="H464" s="207">
        <v>525.798</v>
      </c>
      <c r="I464" s="208"/>
      <c r="J464" s="209">
        <f>ROUND(I464*H464,2)</f>
        <v>0</v>
      </c>
      <c r="K464" s="205" t="s">
        <v>133</v>
      </c>
      <c r="L464" s="42"/>
      <c r="M464" s="210" t="s">
        <v>28</v>
      </c>
      <c r="N464" s="211" t="s">
        <v>45</v>
      </c>
      <c r="O464" s="78"/>
      <c r="P464" s="212">
        <f>O464*H464</f>
        <v>0</v>
      </c>
      <c r="Q464" s="212">
        <v>0</v>
      </c>
      <c r="R464" s="212">
        <f>Q464*H464</f>
        <v>0</v>
      </c>
      <c r="S464" s="212">
        <v>0</v>
      </c>
      <c r="T464" s="213">
        <f>S464*H464</f>
        <v>0</v>
      </c>
      <c r="AR464" s="16" t="s">
        <v>134</v>
      </c>
      <c r="AT464" s="16" t="s">
        <v>129</v>
      </c>
      <c r="AU464" s="16" t="s">
        <v>84</v>
      </c>
      <c r="AY464" s="16" t="s">
        <v>126</v>
      </c>
      <c r="BE464" s="214">
        <f>IF(N464="základní",J464,0)</f>
        <v>0</v>
      </c>
      <c r="BF464" s="214">
        <f>IF(N464="snížená",J464,0)</f>
        <v>0</v>
      </c>
      <c r="BG464" s="214">
        <f>IF(N464="zákl. přenesená",J464,0)</f>
        <v>0</v>
      </c>
      <c r="BH464" s="214">
        <f>IF(N464="sníž. přenesená",J464,0)</f>
        <v>0</v>
      </c>
      <c r="BI464" s="214">
        <f>IF(N464="nulová",J464,0)</f>
        <v>0</v>
      </c>
      <c r="BJ464" s="16" t="s">
        <v>82</v>
      </c>
      <c r="BK464" s="214">
        <f>ROUND(I464*H464,2)</f>
        <v>0</v>
      </c>
      <c r="BL464" s="16" t="s">
        <v>134</v>
      </c>
      <c r="BM464" s="16" t="s">
        <v>851</v>
      </c>
    </row>
    <row r="465" s="10" customFormat="1" ht="25.92" customHeight="1">
      <c r="B465" s="187"/>
      <c r="C465" s="188"/>
      <c r="D465" s="189" t="s">
        <v>73</v>
      </c>
      <c r="E465" s="190" t="s">
        <v>248</v>
      </c>
      <c r="F465" s="190" t="s">
        <v>249</v>
      </c>
      <c r="G465" s="188"/>
      <c r="H465" s="188"/>
      <c r="I465" s="191"/>
      <c r="J465" s="192">
        <f>BK465</f>
        <v>0</v>
      </c>
      <c r="K465" s="188"/>
      <c r="L465" s="193"/>
      <c r="M465" s="194"/>
      <c r="N465" s="195"/>
      <c r="O465" s="195"/>
      <c r="P465" s="196">
        <f>P466</f>
        <v>0</v>
      </c>
      <c r="Q465" s="195"/>
      <c r="R465" s="196">
        <f>R466</f>
        <v>0.309</v>
      </c>
      <c r="S465" s="195"/>
      <c r="T465" s="197">
        <f>T466</f>
        <v>0</v>
      </c>
      <c r="AR465" s="198" t="s">
        <v>84</v>
      </c>
      <c r="AT465" s="199" t="s">
        <v>73</v>
      </c>
      <c r="AU465" s="199" t="s">
        <v>74</v>
      </c>
      <c r="AY465" s="198" t="s">
        <v>126</v>
      </c>
      <c r="BK465" s="200">
        <f>BK466</f>
        <v>0</v>
      </c>
    </row>
    <row r="466" s="10" customFormat="1" ht="22.8" customHeight="1">
      <c r="B466" s="187"/>
      <c r="C466" s="188"/>
      <c r="D466" s="189" t="s">
        <v>73</v>
      </c>
      <c r="E466" s="201" t="s">
        <v>852</v>
      </c>
      <c r="F466" s="201" t="s">
        <v>853</v>
      </c>
      <c r="G466" s="188"/>
      <c r="H466" s="188"/>
      <c r="I466" s="191"/>
      <c r="J466" s="202">
        <f>BK466</f>
        <v>0</v>
      </c>
      <c r="K466" s="188"/>
      <c r="L466" s="193"/>
      <c r="M466" s="194"/>
      <c r="N466" s="195"/>
      <c r="O466" s="195"/>
      <c r="P466" s="196">
        <f>SUM(P467:P470)</f>
        <v>0</v>
      </c>
      <c r="Q466" s="195"/>
      <c r="R466" s="196">
        <f>SUM(R467:R470)</f>
        <v>0.309</v>
      </c>
      <c r="S466" s="195"/>
      <c r="T466" s="197">
        <f>SUM(T467:T470)</f>
        <v>0</v>
      </c>
      <c r="AR466" s="198" t="s">
        <v>84</v>
      </c>
      <c r="AT466" s="199" t="s">
        <v>73</v>
      </c>
      <c r="AU466" s="199" t="s">
        <v>82</v>
      </c>
      <c r="AY466" s="198" t="s">
        <v>126</v>
      </c>
      <c r="BK466" s="200">
        <f>SUM(BK467:BK470)</f>
        <v>0</v>
      </c>
    </row>
    <row r="467" s="1" customFormat="1" ht="16.5" customHeight="1">
      <c r="B467" s="37"/>
      <c r="C467" s="203" t="s">
        <v>854</v>
      </c>
      <c r="D467" s="203" t="s">
        <v>129</v>
      </c>
      <c r="E467" s="204" t="s">
        <v>855</v>
      </c>
      <c r="F467" s="205" t="s">
        <v>856</v>
      </c>
      <c r="G467" s="206" t="s">
        <v>189</v>
      </c>
      <c r="H467" s="207">
        <v>10</v>
      </c>
      <c r="I467" s="208"/>
      <c r="J467" s="209">
        <f>ROUND(I467*H467,2)</f>
        <v>0</v>
      </c>
      <c r="K467" s="205" t="s">
        <v>133</v>
      </c>
      <c r="L467" s="42"/>
      <c r="M467" s="210" t="s">
        <v>28</v>
      </c>
      <c r="N467" s="211" t="s">
        <v>45</v>
      </c>
      <c r="O467" s="78"/>
      <c r="P467" s="212">
        <f>O467*H467</f>
        <v>0</v>
      </c>
      <c r="Q467" s="212">
        <v>0.0309</v>
      </c>
      <c r="R467" s="212">
        <f>Q467*H467</f>
        <v>0.309</v>
      </c>
      <c r="S467" s="212">
        <v>0</v>
      </c>
      <c r="T467" s="213">
        <f>S467*H467</f>
        <v>0</v>
      </c>
      <c r="AR467" s="16" t="s">
        <v>254</v>
      </c>
      <c r="AT467" s="16" t="s">
        <v>129</v>
      </c>
      <c r="AU467" s="16" t="s">
        <v>84</v>
      </c>
      <c r="AY467" s="16" t="s">
        <v>126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16" t="s">
        <v>82</v>
      </c>
      <c r="BK467" s="214">
        <f>ROUND(I467*H467,2)</f>
        <v>0</v>
      </c>
      <c r="BL467" s="16" t="s">
        <v>254</v>
      </c>
      <c r="BM467" s="16" t="s">
        <v>857</v>
      </c>
    </row>
    <row r="468" s="11" customFormat="1">
      <c r="B468" s="215"/>
      <c r="C468" s="216"/>
      <c r="D468" s="217" t="s">
        <v>136</v>
      </c>
      <c r="E468" s="218" t="s">
        <v>28</v>
      </c>
      <c r="F468" s="219" t="s">
        <v>858</v>
      </c>
      <c r="G468" s="216"/>
      <c r="H468" s="218" t="s">
        <v>28</v>
      </c>
      <c r="I468" s="220"/>
      <c r="J468" s="216"/>
      <c r="K468" s="216"/>
      <c r="L468" s="221"/>
      <c r="M468" s="222"/>
      <c r="N468" s="223"/>
      <c r="O468" s="223"/>
      <c r="P468" s="223"/>
      <c r="Q468" s="223"/>
      <c r="R468" s="223"/>
      <c r="S468" s="223"/>
      <c r="T468" s="224"/>
      <c r="AT468" s="225" t="s">
        <v>136</v>
      </c>
      <c r="AU468" s="225" t="s">
        <v>84</v>
      </c>
      <c r="AV468" s="11" t="s">
        <v>82</v>
      </c>
      <c r="AW468" s="11" t="s">
        <v>35</v>
      </c>
      <c r="AX468" s="11" t="s">
        <v>74</v>
      </c>
      <c r="AY468" s="225" t="s">
        <v>126</v>
      </c>
    </row>
    <row r="469" s="12" customFormat="1">
      <c r="B469" s="226"/>
      <c r="C469" s="227"/>
      <c r="D469" s="217" t="s">
        <v>136</v>
      </c>
      <c r="E469" s="228" t="s">
        <v>28</v>
      </c>
      <c r="F469" s="229" t="s">
        <v>404</v>
      </c>
      <c r="G469" s="227"/>
      <c r="H469" s="230">
        <v>10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AT469" s="236" t="s">
        <v>136</v>
      </c>
      <c r="AU469" s="236" t="s">
        <v>84</v>
      </c>
      <c r="AV469" s="12" t="s">
        <v>84</v>
      </c>
      <c r="AW469" s="12" t="s">
        <v>35</v>
      </c>
      <c r="AX469" s="12" t="s">
        <v>82</v>
      </c>
      <c r="AY469" s="236" t="s">
        <v>126</v>
      </c>
    </row>
    <row r="470" s="1" customFormat="1" ht="22.5" customHeight="1">
      <c r="B470" s="37"/>
      <c r="C470" s="203" t="s">
        <v>859</v>
      </c>
      <c r="D470" s="203" t="s">
        <v>129</v>
      </c>
      <c r="E470" s="204" t="s">
        <v>860</v>
      </c>
      <c r="F470" s="205" t="s">
        <v>861</v>
      </c>
      <c r="G470" s="206" t="s">
        <v>180</v>
      </c>
      <c r="H470" s="207">
        <v>0.309</v>
      </c>
      <c r="I470" s="208"/>
      <c r="J470" s="209">
        <f>ROUND(I470*H470,2)</f>
        <v>0</v>
      </c>
      <c r="K470" s="205" t="s">
        <v>133</v>
      </c>
      <c r="L470" s="42"/>
      <c r="M470" s="258" t="s">
        <v>28</v>
      </c>
      <c r="N470" s="259" t="s">
        <v>45</v>
      </c>
      <c r="O470" s="260"/>
      <c r="P470" s="261">
        <f>O470*H470</f>
        <v>0</v>
      </c>
      <c r="Q470" s="261">
        <v>0</v>
      </c>
      <c r="R470" s="261">
        <f>Q470*H470</f>
        <v>0</v>
      </c>
      <c r="S470" s="261">
        <v>0</v>
      </c>
      <c r="T470" s="262">
        <f>S470*H470</f>
        <v>0</v>
      </c>
      <c r="AR470" s="16" t="s">
        <v>254</v>
      </c>
      <c r="AT470" s="16" t="s">
        <v>129</v>
      </c>
      <c r="AU470" s="16" t="s">
        <v>84</v>
      </c>
      <c r="AY470" s="16" t="s">
        <v>126</v>
      </c>
      <c r="BE470" s="214">
        <f>IF(N470="základní",J470,0)</f>
        <v>0</v>
      </c>
      <c r="BF470" s="214">
        <f>IF(N470="snížená",J470,0)</f>
        <v>0</v>
      </c>
      <c r="BG470" s="214">
        <f>IF(N470="zákl. přenesená",J470,0)</f>
        <v>0</v>
      </c>
      <c r="BH470" s="214">
        <f>IF(N470="sníž. přenesená",J470,0)</f>
        <v>0</v>
      </c>
      <c r="BI470" s="214">
        <f>IF(N470="nulová",J470,0)</f>
        <v>0</v>
      </c>
      <c r="BJ470" s="16" t="s">
        <v>82</v>
      </c>
      <c r="BK470" s="214">
        <f>ROUND(I470*H470,2)</f>
        <v>0</v>
      </c>
      <c r="BL470" s="16" t="s">
        <v>254</v>
      </c>
      <c r="BM470" s="16" t="s">
        <v>862</v>
      </c>
    </row>
    <row r="471" s="1" customFormat="1" ht="6.96" customHeight="1">
      <c r="B471" s="56"/>
      <c r="C471" s="57"/>
      <c r="D471" s="57"/>
      <c r="E471" s="57"/>
      <c r="F471" s="57"/>
      <c r="G471" s="57"/>
      <c r="H471" s="57"/>
      <c r="I471" s="153"/>
      <c r="J471" s="57"/>
      <c r="K471" s="57"/>
      <c r="L471" s="42"/>
    </row>
  </sheetData>
  <sheetProtection sheet="1" autoFilter="0" formatColumns="0" formatRows="0" objects="1" scenarios="1" spinCount="100000" saltValue="gQoMEcyq2PHCdS4L5vdGZG+4wzc0m8BO3UhSsfc5uomwvJ8QT+bPAwX3NfeC4yYXrOKcROlRQSuXWPqQjXPiQw==" hashValue="rAECWAdNNMydOEjqZNTZ0hrlfVr0Ls5HoX2SAS298YKTvxO00bIphSNKe7DVg0gfne9eOBR0S6fgdkRHhJH8LA==" algorithmName="SHA-512" password="CC35"/>
  <autoFilter ref="C95:K470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96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Využití prostoru bývalé tržnice u Mírového náměstí v Ostrově</v>
      </c>
      <c r="F7" s="127"/>
      <c r="G7" s="127"/>
      <c r="H7" s="127"/>
      <c r="L7" s="19"/>
    </row>
    <row r="8" hidden="1" s="1" customFormat="1" ht="12" customHeight="1">
      <c r="B8" s="42"/>
      <c r="D8" s="127" t="s">
        <v>97</v>
      </c>
      <c r="I8" s="129"/>
      <c r="L8" s="42"/>
    </row>
    <row r="9" hidden="1" s="1" customFormat="1" ht="36.96" customHeight="1">
      <c r="B9" s="42"/>
      <c r="E9" s="130" t="s">
        <v>863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15. 4. 2019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ROUND(J82,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ROUND((SUM(BE82:BE163)),  2)</f>
        <v>0</v>
      </c>
      <c r="I33" s="142">
        <v>0.20999999999999999</v>
      </c>
      <c r="J33" s="141">
        <f>ROUND(((SUM(BE82:BE163))*I33),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ROUND((SUM(BF82:BF163)),  2)</f>
        <v>0</v>
      </c>
      <c r="I34" s="142">
        <v>0.14999999999999999</v>
      </c>
      <c r="J34" s="141">
        <f>ROUND(((SUM(BF82:BF163))*I34),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ROUND((SUM(BG82:BG163)),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ROUND((SUM(BH82:BH163)),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ROUND((SUM(BI82:BI163)),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Využití prostoru bývalé tržnice u Mírového náměstí v Ostrově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97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C - Sadové úpravy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1" t="s">
        <v>24</v>
      </c>
      <c r="J52" s="66" t="str">
        <f>IF(J12="","",J12)</f>
        <v>15. 4. 2019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100</v>
      </c>
      <c r="D57" s="159"/>
      <c r="E57" s="159"/>
      <c r="F57" s="159"/>
      <c r="G57" s="159"/>
      <c r="H57" s="159"/>
      <c r="I57" s="160"/>
      <c r="J57" s="161" t="s">
        <v>101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J82</f>
        <v>0</v>
      </c>
      <c r="K59" s="38"/>
      <c r="L59" s="42"/>
      <c r="AU59" s="16" t="s">
        <v>102</v>
      </c>
    </row>
    <row r="60" s="7" customFormat="1" ht="24.96" customHeight="1">
      <c r="B60" s="163"/>
      <c r="C60" s="164"/>
      <c r="D60" s="165" t="s">
        <v>103</v>
      </c>
      <c r="E60" s="166"/>
      <c r="F60" s="166"/>
      <c r="G60" s="166"/>
      <c r="H60" s="166"/>
      <c r="I60" s="167"/>
      <c r="J60" s="168">
        <f>J83</f>
        <v>0</v>
      </c>
      <c r="K60" s="164"/>
      <c r="L60" s="169"/>
    </row>
    <row r="61" s="8" customFormat="1" ht="19.92" customHeight="1">
      <c r="B61" s="170"/>
      <c r="C61" s="171"/>
      <c r="D61" s="172" t="s">
        <v>864</v>
      </c>
      <c r="E61" s="173"/>
      <c r="F61" s="173"/>
      <c r="G61" s="173"/>
      <c r="H61" s="173"/>
      <c r="I61" s="174"/>
      <c r="J61" s="175">
        <f>J84</f>
        <v>0</v>
      </c>
      <c r="K61" s="171"/>
      <c r="L61" s="176"/>
    </row>
    <row r="62" s="8" customFormat="1" ht="19.92" customHeight="1">
      <c r="B62" s="170"/>
      <c r="C62" s="171"/>
      <c r="D62" s="172" t="s">
        <v>107</v>
      </c>
      <c r="E62" s="173"/>
      <c r="F62" s="173"/>
      <c r="G62" s="173"/>
      <c r="H62" s="173"/>
      <c r="I62" s="174"/>
      <c r="J62" s="175">
        <f>J162</f>
        <v>0</v>
      </c>
      <c r="K62" s="171"/>
      <c r="L62" s="176"/>
    </row>
    <row r="63" s="1" customFormat="1" ht="21.84" customHeight="1">
      <c r="B63" s="37"/>
      <c r="C63" s="38"/>
      <c r="D63" s="38"/>
      <c r="E63" s="38"/>
      <c r="F63" s="38"/>
      <c r="G63" s="38"/>
      <c r="H63" s="38"/>
      <c r="I63" s="129"/>
      <c r="J63" s="38"/>
      <c r="K63" s="38"/>
      <c r="L63" s="42"/>
    </row>
    <row r="64" s="1" customFormat="1" ht="6.96" customHeight="1">
      <c r="B64" s="56"/>
      <c r="C64" s="57"/>
      <c r="D64" s="57"/>
      <c r="E64" s="57"/>
      <c r="F64" s="57"/>
      <c r="G64" s="57"/>
      <c r="H64" s="57"/>
      <c r="I64" s="153"/>
      <c r="J64" s="57"/>
      <c r="K64" s="57"/>
      <c r="L64" s="42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56"/>
      <c r="J68" s="59"/>
      <c r="K68" s="59"/>
      <c r="L68" s="42"/>
    </row>
    <row r="69" s="1" customFormat="1" ht="24.96" customHeight="1">
      <c r="B69" s="37"/>
      <c r="C69" s="22" t="s">
        <v>111</v>
      </c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6.96" customHeight="1">
      <c r="B70" s="37"/>
      <c r="C70" s="38"/>
      <c r="D70" s="38"/>
      <c r="E70" s="38"/>
      <c r="F70" s="38"/>
      <c r="G70" s="38"/>
      <c r="H70" s="38"/>
      <c r="I70" s="129"/>
      <c r="J70" s="38"/>
      <c r="K70" s="38"/>
      <c r="L70" s="42"/>
    </row>
    <row r="71" s="1" customFormat="1" ht="12" customHeight="1">
      <c r="B71" s="37"/>
      <c r="C71" s="31" t="s">
        <v>16</v>
      </c>
      <c r="D71" s="38"/>
      <c r="E71" s="38"/>
      <c r="F71" s="38"/>
      <c r="G71" s="38"/>
      <c r="H71" s="38"/>
      <c r="I71" s="129"/>
      <c r="J71" s="38"/>
      <c r="K71" s="38"/>
      <c r="L71" s="42"/>
    </row>
    <row r="72" s="1" customFormat="1" ht="16.5" customHeight="1">
      <c r="B72" s="37"/>
      <c r="C72" s="38"/>
      <c r="D72" s="38"/>
      <c r="E72" s="157" t="str">
        <f>E7</f>
        <v>Využití prostoru bývalé tržnice u Mírového náměstí v Ostrově</v>
      </c>
      <c r="F72" s="31"/>
      <c r="G72" s="31"/>
      <c r="H72" s="31"/>
      <c r="I72" s="129"/>
      <c r="J72" s="38"/>
      <c r="K72" s="38"/>
      <c r="L72" s="42"/>
    </row>
    <row r="73" s="1" customFormat="1" ht="12" customHeight="1">
      <c r="B73" s="37"/>
      <c r="C73" s="31" t="s">
        <v>97</v>
      </c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16.5" customHeight="1">
      <c r="B74" s="37"/>
      <c r="C74" s="38"/>
      <c r="D74" s="38"/>
      <c r="E74" s="63" t="str">
        <f>E9</f>
        <v>C - Sadové úpravy</v>
      </c>
      <c r="F74" s="38"/>
      <c r="G74" s="38"/>
      <c r="H74" s="38"/>
      <c r="I74" s="129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2" customHeight="1">
      <c r="B76" s="37"/>
      <c r="C76" s="31" t="s">
        <v>22</v>
      </c>
      <c r="D76" s="38"/>
      <c r="E76" s="38"/>
      <c r="F76" s="26" t="str">
        <f>F12</f>
        <v>Ostrov</v>
      </c>
      <c r="G76" s="38"/>
      <c r="H76" s="38"/>
      <c r="I76" s="131" t="s">
        <v>24</v>
      </c>
      <c r="J76" s="66" t="str">
        <f>IF(J12="","",J12)</f>
        <v>15. 4. 2019</v>
      </c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29"/>
      <c r="J77" s="38"/>
      <c r="K77" s="38"/>
      <c r="L77" s="42"/>
    </row>
    <row r="78" s="1" customFormat="1" ht="24.9" customHeight="1">
      <c r="B78" s="37"/>
      <c r="C78" s="31" t="s">
        <v>26</v>
      </c>
      <c r="D78" s="38"/>
      <c r="E78" s="38"/>
      <c r="F78" s="26" t="str">
        <f>E15</f>
        <v>Město Ostrov</v>
      </c>
      <c r="G78" s="38"/>
      <c r="H78" s="38"/>
      <c r="I78" s="131" t="s">
        <v>33</v>
      </c>
      <c r="J78" s="35" t="str">
        <f>E21</f>
        <v>BPO spol. s r.o.,Lidická 1239,36317 OSTROV</v>
      </c>
      <c r="K78" s="38"/>
      <c r="L78" s="42"/>
    </row>
    <row r="79" s="1" customFormat="1" ht="13.65" customHeight="1">
      <c r="B79" s="37"/>
      <c r="C79" s="31" t="s">
        <v>31</v>
      </c>
      <c r="D79" s="38"/>
      <c r="E79" s="38"/>
      <c r="F79" s="26" t="str">
        <f>IF(E18="","",E18)</f>
        <v>Vyplň údaj</v>
      </c>
      <c r="G79" s="38"/>
      <c r="H79" s="38"/>
      <c r="I79" s="131" t="s">
        <v>36</v>
      </c>
      <c r="J79" s="35" t="str">
        <f>E24</f>
        <v>Tomanová Ing</v>
      </c>
      <c r="K79" s="38"/>
      <c r="L79" s="42"/>
    </row>
    <row r="80" s="1" customFormat="1" ht="10.32" customHeight="1">
      <c r="B80" s="37"/>
      <c r="C80" s="38"/>
      <c r="D80" s="38"/>
      <c r="E80" s="38"/>
      <c r="F80" s="38"/>
      <c r="G80" s="38"/>
      <c r="H80" s="38"/>
      <c r="I80" s="129"/>
      <c r="J80" s="38"/>
      <c r="K80" s="38"/>
      <c r="L80" s="42"/>
    </row>
    <row r="81" s="9" customFormat="1" ht="29.28" customHeight="1">
      <c r="B81" s="177"/>
      <c r="C81" s="178" t="s">
        <v>112</v>
      </c>
      <c r="D81" s="179" t="s">
        <v>59</v>
      </c>
      <c r="E81" s="179" t="s">
        <v>55</v>
      </c>
      <c r="F81" s="179" t="s">
        <v>56</v>
      </c>
      <c r="G81" s="179" t="s">
        <v>113</v>
      </c>
      <c r="H81" s="179" t="s">
        <v>114</v>
      </c>
      <c r="I81" s="180" t="s">
        <v>115</v>
      </c>
      <c r="J81" s="179" t="s">
        <v>101</v>
      </c>
      <c r="K81" s="181" t="s">
        <v>116</v>
      </c>
      <c r="L81" s="182"/>
      <c r="M81" s="86" t="s">
        <v>28</v>
      </c>
      <c r="N81" s="87" t="s">
        <v>44</v>
      </c>
      <c r="O81" s="87" t="s">
        <v>117</v>
      </c>
      <c r="P81" s="87" t="s">
        <v>118</v>
      </c>
      <c r="Q81" s="87" t="s">
        <v>119</v>
      </c>
      <c r="R81" s="87" t="s">
        <v>120</v>
      </c>
      <c r="S81" s="87" t="s">
        <v>121</v>
      </c>
      <c r="T81" s="88" t="s">
        <v>122</v>
      </c>
    </row>
    <row r="82" s="1" customFormat="1" ht="22.8" customHeight="1">
      <c r="B82" s="37"/>
      <c r="C82" s="93" t="s">
        <v>123</v>
      </c>
      <c r="D82" s="38"/>
      <c r="E82" s="38"/>
      <c r="F82" s="38"/>
      <c r="G82" s="38"/>
      <c r="H82" s="38"/>
      <c r="I82" s="129"/>
      <c r="J82" s="183">
        <f>BK82</f>
        <v>0</v>
      </c>
      <c r="K82" s="38"/>
      <c r="L82" s="42"/>
      <c r="M82" s="89"/>
      <c r="N82" s="90"/>
      <c r="O82" s="90"/>
      <c r="P82" s="184">
        <f>P83</f>
        <v>0</v>
      </c>
      <c r="Q82" s="90"/>
      <c r="R82" s="184">
        <f>R83</f>
        <v>9.7819800000000008</v>
      </c>
      <c r="S82" s="90"/>
      <c r="T82" s="185">
        <f>T83</f>
        <v>0</v>
      </c>
      <c r="AT82" s="16" t="s">
        <v>73</v>
      </c>
      <c r="AU82" s="16" t="s">
        <v>102</v>
      </c>
      <c r="BK82" s="186">
        <f>BK83</f>
        <v>0</v>
      </c>
    </row>
    <row r="83" s="10" customFormat="1" ht="25.92" customHeight="1">
      <c r="B83" s="187"/>
      <c r="C83" s="188"/>
      <c r="D83" s="189" t="s">
        <v>73</v>
      </c>
      <c r="E83" s="190" t="s">
        <v>124</v>
      </c>
      <c r="F83" s="190" t="s">
        <v>125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P84+P162</f>
        <v>0</v>
      </c>
      <c r="Q83" s="195"/>
      <c r="R83" s="196">
        <f>R84+R162</f>
        <v>9.7819800000000008</v>
      </c>
      <c r="S83" s="195"/>
      <c r="T83" s="197">
        <f>T84+T162</f>
        <v>0</v>
      </c>
      <c r="AR83" s="198" t="s">
        <v>82</v>
      </c>
      <c r="AT83" s="199" t="s">
        <v>73</v>
      </c>
      <c r="AU83" s="199" t="s">
        <v>74</v>
      </c>
      <c r="AY83" s="198" t="s">
        <v>126</v>
      </c>
      <c r="BK83" s="200">
        <f>BK84+BK162</f>
        <v>0</v>
      </c>
    </row>
    <row r="84" s="10" customFormat="1" ht="22.8" customHeight="1">
      <c r="B84" s="187"/>
      <c r="C84" s="188"/>
      <c r="D84" s="189" t="s">
        <v>73</v>
      </c>
      <c r="E84" s="201" t="s">
        <v>269</v>
      </c>
      <c r="F84" s="201" t="s">
        <v>865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SUM(P85:P161)</f>
        <v>0</v>
      </c>
      <c r="Q84" s="195"/>
      <c r="R84" s="196">
        <f>SUM(R85:R161)</f>
        <v>9.7819800000000008</v>
      </c>
      <c r="S84" s="195"/>
      <c r="T84" s="197">
        <f>SUM(T85:T161)</f>
        <v>0</v>
      </c>
      <c r="AR84" s="198" t="s">
        <v>82</v>
      </c>
      <c r="AT84" s="199" t="s">
        <v>73</v>
      </c>
      <c r="AU84" s="199" t="s">
        <v>82</v>
      </c>
      <c r="AY84" s="198" t="s">
        <v>126</v>
      </c>
      <c r="BK84" s="200">
        <f>SUM(BK85:BK161)</f>
        <v>0</v>
      </c>
    </row>
    <row r="85" s="1" customFormat="1" ht="16.5" customHeight="1">
      <c r="B85" s="37"/>
      <c r="C85" s="203" t="s">
        <v>82</v>
      </c>
      <c r="D85" s="203" t="s">
        <v>129</v>
      </c>
      <c r="E85" s="204" t="s">
        <v>866</v>
      </c>
      <c r="F85" s="205" t="s">
        <v>867</v>
      </c>
      <c r="G85" s="206" t="s">
        <v>189</v>
      </c>
      <c r="H85" s="207">
        <v>16</v>
      </c>
      <c r="I85" s="208"/>
      <c r="J85" s="209">
        <f>ROUND(I85*H85,2)</f>
        <v>0</v>
      </c>
      <c r="K85" s="205" t="s">
        <v>133</v>
      </c>
      <c r="L85" s="42"/>
      <c r="M85" s="210" t="s">
        <v>28</v>
      </c>
      <c r="N85" s="211" t="s">
        <v>45</v>
      </c>
      <c r="O85" s="78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6" t="s">
        <v>134</v>
      </c>
      <c r="AT85" s="16" t="s">
        <v>129</v>
      </c>
      <c r="AU85" s="16" t="s">
        <v>84</v>
      </c>
      <c r="AY85" s="16" t="s">
        <v>126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82</v>
      </c>
      <c r="BK85" s="214">
        <f>ROUND(I85*H85,2)</f>
        <v>0</v>
      </c>
      <c r="BL85" s="16" t="s">
        <v>134</v>
      </c>
      <c r="BM85" s="16" t="s">
        <v>868</v>
      </c>
    </row>
    <row r="86" s="11" customFormat="1">
      <c r="B86" s="215"/>
      <c r="C86" s="216"/>
      <c r="D86" s="217" t="s">
        <v>136</v>
      </c>
      <c r="E86" s="218" t="s">
        <v>28</v>
      </c>
      <c r="F86" s="219" t="s">
        <v>869</v>
      </c>
      <c r="G86" s="216"/>
      <c r="H86" s="218" t="s">
        <v>28</v>
      </c>
      <c r="I86" s="220"/>
      <c r="J86" s="216"/>
      <c r="K86" s="216"/>
      <c r="L86" s="221"/>
      <c r="M86" s="222"/>
      <c r="N86" s="223"/>
      <c r="O86" s="223"/>
      <c r="P86" s="223"/>
      <c r="Q86" s="223"/>
      <c r="R86" s="223"/>
      <c r="S86" s="223"/>
      <c r="T86" s="224"/>
      <c r="AT86" s="225" t="s">
        <v>136</v>
      </c>
      <c r="AU86" s="225" t="s">
        <v>84</v>
      </c>
      <c r="AV86" s="11" t="s">
        <v>82</v>
      </c>
      <c r="AW86" s="11" t="s">
        <v>35</v>
      </c>
      <c r="AX86" s="11" t="s">
        <v>74</v>
      </c>
      <c r="AY86" s="225" t="s">
        <v>126</v>
      </c>
    </row>
    <row r="87" s="12" customFormat="1">
      <c r="B87" s="226"/>
      <c r="C87" s="227"/>
      <c r="D87" s="217" t="s">
        <v>136</v>
      </c>
      <c r="E87" s="228" t="s">
        <v>28</v>
      </c>
      <c r="F87" s="229" t="s">
        <v>254</v>
      </c>
      <c r="G87" s="227"/>
      <c r="H87" s="230">
        <v>16</v>
      </c>
      <c r="I87" s="231"/>
      <c r="J87" s="227"/>
      <c r="K87" s="227"/>
      <c r="L87" s="232"/>
      <c r="M87" s="233"/>
      <c r="N87" s="234"/>
      <c r="O87" s="234"/>
      <c r="P87" s="234"/>
      <c r="Q87" s="234"/>
      <c r="R87" s="234"/>
      <c r="S87" s="234"/>
      <c r="T87" s="235"/>
      <c r="AT87" s="236" t="s">
        <v>136</v>
      </c>
      <c r="AU87" s="236" t="s">
        <v>84</v>
      </c>
      <c r="AV87" s="12" t="s">
        <v>84</v>
      </c>
      <c r="AW87" s="12" t="s">
        <v>35</v>
      </c>
      <c r="AX87" s="12" t="s">
        <v>82</v>
      </c>
      <c r="AY87" s="236" t="s">
        <v>126</v>
      </c>
    </row>
    <row r="88" s="1" customFormat="1" ht="22.5" customHeight="1">
      <c r="B88" s="37"/>
      <c r="C88" s="203" t="s">
        <v>84</v>
      </c>
      <c r="D88" s="203" t="s">
        <v>129</v>
      </c>
      <c r="E88" s="204" t="s">
        <v>408</v>
      </c>
      <c r="F88" s="205" t="s">
        <v>409</v>
      </c>
      <c r="G88" s="206" t="s">
        <v>132</v>
      </c>
      <c r="H88" s="207">
        <v>17.600000000000001</v>
      </c>
      <c r="I88" s="208"/>
      <c r="J88" s="209">
        <f>ROUND(I88*H88,2)</f>
        <v>0</v>
      </c>
      <c r="K88" s="205" t="s">
        <v>133</v>
      </c>
      <c r="L88" s="42"/>
      <c r="M88" s="210" t="s">
        <v>28</v>
      </c>
      <c r="N88" s="211" t="s">
        <v>45</v>
      </c>
      <c r="O88" s="7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6" t="s">
        <v>134</v>
      </c>
      <c r="AT88" s="16" t="s">
        <v>129</v>
      </c>
      <c r="AU88" s="16" t="s">
        <v>84</v>
      </c>
      <c r="AY88" s="16" t="s">
        <v>126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82</v>
      </c>
      <c r="BK88" s="214">
        <f>ROUND(I88*H88,2)</f>
        <v>0</v>
      </c>
      <c r="BL88" s="16" t="s">
        <v>134</v>
      </c>
      <c r="BM88" s="16" t="s">
        <v>870</v>
      </c>
    </row>
    <row r="89" s="11" customFormat="1">
      <c r="B89" s="215"/>
      <c r="C89" s="216"/>
      <c r="D89" s="217" t="s">
        <v>136</v>
      </c>
      <c r="E89" s="218" t="s">
        <v>28</v>
      </c>
      <c r="F89" s="219" t="s">
        <v>871</v>
      </c>
      <c r="G89" s="216"/>
      <c r="H89" s="218" t="s">
        <v>28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136</v>
      </c>
      <c r="AU89" s="225" t="s">
        <v>84</v>
      </c>
      <c r="AV89" s="11" t="s">
        <v>82</v>
      </c>
      <c r="AW89" s="11" t="s">
        <v>35</v>
      </c>
      <c r="AX89" s="11" t="s">
        <v>74</v>
      </c>
      <c r="AY89" s="225" t="s">
        <v>126</v>
      </c>
    </row>
    <row r="90" s="12" customFormat="1">
      <c r="B90" s="226"/>
      <c r="C90" s="227"/>
      <c r="D90" s="217" t="s">
        <v>136</v>
      </c>
      <c r="E90" s="228" t="s">
        <v>28</v>
      </c>
      <c r="F90" s="229" t="s">
        <v>872</v>
      </c>
      <c r="G90" s="227"/>
      <c r="H90" s="230">
        <v>17.600000000000001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136</v>
      </c>
      <c r="AU90" s="236" t="s">
        <v>84</v>
      </c>
      <c r="AV90" s="12" t="s">
        <v>84</v>
      </c>
      <c r="AW90" s="12" t="s">
        <v>35</v>
      </c>
      <c r="AX90" s="12" t="s">
        <v>82</v>
      </c>
      <c r="AY90" s="236" t="s">
        <v>126</v>
      </c>
    </row>
    <row r="91" s="1" customFormat="1" ht="16.5" customHeight="1">
      <c r="B91" s="37"/>
      <c r="C91" s="203" t="s">
        <v>156</v>
      </c>
      <c r="D91" s="203" t="s">
        <v>129</v>
      </c>
      <c r="E91" s="204" t="s">
        <v>422</v>
      </c>
      <c r="F91" s="205" t="s">
        <v>423</v>
      </c>
      <c r="G91" s="206" t="s">
        <v>132</v>
      </c>
      <c r="H91" s="207">
        <v>17.600000000000001</v>
      </c>
      <c r="I91" s="208"/>
      <c r="J91" s="209">
        <f>ROUND(I91*H91,2)</f>
        <v>0</v>
      </c>
      <c r="K91" s="205" t="s">
        <v>133</v>
      </c>
      <c r="L91" s="42"/>
      <c r="M91" s="210" t="s">
        <v>28</v>
      </c>
      <c r="N91" s="211" t="s">
        <v>45</v>
      </c>
      <c r="O91" s="78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6" t="s">
        <v>134</v>
      </c>
      <c r="AT91" s="16" t="s">
        <v>129</v>
      </c>
      <c r="AU91" s="16" t="s">
        <v>84</v>
      </c>
      <c r="AY91" s="16" t="s">
        <v>126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82</v>
      </c>
      <c r="BK91" s="214">
        <f>ROUND(I91*H91,2)</f>
        <v>0</v>
      </c>
      <c r="BL91" s="16" t="s">
        <v>134</v>
      </c>
      <c r="BM91" s="16" t="s">
        <v>873</v>
      </c>
    </row>
    <row r="92" s="1" customFormat="1" ht="22.5" customHeight="1">
      <c r="B92" s="37"/>
      <c r="C92" s="203" t="s">
        <v>134</v>
      </c>
      <c r="D92" s="203" t="s">
        <v>129</v>
      </c>
      <c r="E92" s="204" t="s">
        <v>427</v>
      </c>
      <c r="F92" s="205" t="s">
        <v>428</v>
      </c>
      <c r="G92" s="206" t="s">
        <v>180</v>
      </c>
      <c r="H92" s="207">
        <v>31.68</v>
      </c>
      <c r="I92" s="208"/>
      <c r="J92" s="209">
        <f>ROUND(I92*H92,2)</f>
        <v>0</v>
      </c>
      <c r="K92" s="205" t="s">
        <v>28</v>
      </c>
      <c r="L92" s="42"/>
      <c r="M92" s="210" t="s">
        <v>28</v>
      </c>
      <c r="N92" s="211" t="s">
        <v>45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134</v>
      </c>
      <c r="AT92" s="16" t="s">
        <v>129</v>
      </c>
      <c r="AU92" s="16" t="s">
        <v>84</v>
      </c>
      <c r="AY92" s="16" t="s">
        <v>126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82</v>
      </c>
      <c r="BK92" s="214">
        <f>ROUND(I92*H92,2)</f>
        <v>0</v>
      </c>
      <c r="BL92" s="16" t="s">
        <v>134</v>
      </c>
      <c r="BM92" s="16" t="s">
        <v>874</v>
      </c>
    </row>
    <row r="93" s="12" customFormat="1">
      <c r="B93" s="226"/>
      <c r="C93" s="227"/>
      <c r="D93" s="217" t="s">
        <v>136</v>
      </c>
      <c r="E93" s="228" t="s">
        <v>28</v>
      </c>
      <c r="F93" s="229" t="s">
        <v>875</v>
      </c>
      <c r="G93" s="227"/>
      <c r="H93" s="230">
        <v>31.68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136</v>
      </c>
      <c r="AU93" s="236" t="s">
        <v>84</v>
      </c>
      <c r="AV93" s="12" t="s">
        <v>84</v>
      </c>
      <c r="AW93" s="12" t="s">
        <v>35</v>
      </c>
      <c r="AX93" s="12" t="s">
        <v>82</v>
      </c>
      <c r="AY93" s="236" t="s">
        <v>126</v>
      </c>
    </row>
    <row r="94" s="1" customFormat="1" ht="22.5" customHeight="1">
      <c r="B94" s="37"/>
      <c r="C94" s="203" t="s">
        <v>168</v>
      </c>
      <c r="D94" s="203" t="s">
        <v>129</v>
      </c>
      <c r="E94" s="204" t="s">
        <v>876</v>
      </c>
      <c r="F94" s="205" t="s">
        <v>877</v>
      </c>
      <c r="G94" s="206" t="s">
        <v>132</v>
      </c>
      <c r="H94" s="207">
        <v>22.399999999999999</v>
      </c>
      <c r="I94" s="208"/>
      <c r="J94" s="209">
        <f>ROUND(I94*H94,2)</f>
        <v>0</v>
      </c>
      <c r="K94" s="205" t="s">
        <v>133</v>
      </c>
      <c r="L94" s="42"/>
      <c r="M94" s="210" t="s">
        <v>28</v>
      </c>
      <c r="N94" s="211" t="s">
        <v>45</v>
      </c>
      <c r="O94" s="78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6" t="s">
        <v>134</v>
      </c>
      <c r="AT94" s="16" t="s">
        <v>129</v>
      </c>
      <c r="AU94" s="16" t="s">
        <v>84</v>
      </c>
      <c r="AY94" s="16" t="s">
        <v>126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82</v>
      </c>
      <c r="BK94" s="214">
        <f>ROUND(I94*H94,2)</f>
        <v>0</v>
      </c>
      <c r="BL94" s="16" t="s">
        <v>134</v>
      </c>
      <c r="BM94" s="16" t="s">
        <v>878</v>
      </c>
    </row>
    <row r="95" s="11" customFormat="1">
      <c r="B95" s="215"/>
      <c r="C95" s="216"/>
      <c r="D95" s="217" t="s">
        <v>136</v>
      </c>
      <c r="E95" s="218" t="s">
        <v>28</v>
      </c>
      <c r="F95" s="219" t="s">
        <v>879</v>
      </c>
      <c r="G95" s="216"/>
      <c r="H95" s="218" t="s">
        <v>28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136</v>
      </c>
      <c r="AU95" s="225" t="s">
        <v>84</v>
      </c>
      <c r="AV95" s="11" t="s">
        <v>82</v>
      </c>
      <c r="AW95" s="11" t="s">
        <v>35</v>
      </c>
      <c r="AX95" s="11" t="s">
        <v>74</v>
      </c>
      <c r="AY95" s="225" t="s">
        <v>126</v>
      </c>
    </row>
    <row r="96" s="11" customFormat="1">
      <c r="B96" s="215"/>
      <c r="C96" s="216"/>
      <c r="D96" s="217" t="s">
        <v>136</v>
      </c>
      <c r="E96" s="218" t="s">
        <v>28</v>
      </c>
      <c r="F96" s="219" t="s">
        <v>880</v>
      </c>
      <c r="G96" s="216"/>
      <c r="H96" s="218" t="s">
        <v>28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136</v>
      </c>
      <c r="AU96" s="225" t="s">
        <v>84</v>
      </c>
      <c r="AV96" s="11" t="s">
        <v>82</v>
      </c>
      <c r="AW96" s="11" t="s">
        <v>35</v>
      </c>
      <c r="AX96" s="11" t="s">
        <v>74</v>
      </c>
      <c r="AY96" s="225" t="s">
        <v>126</v>
      </c>
    </row>
    <row r="97" s="12" customFormat="1">
      <c r="B97" s="226"/>
      <c r="C97" s="227"/>
      <c r="D97" s="217" t="s">
        <v>136</v>
      </c>
      <c r="E97" s="228" t="s">
        <v>28</v>
      </c>
      <c r="F97" s="229" t="s">
        <v>881</v>
      </c>
      <c r="G97" s="227"/>
      <c r="H97" s="230">
        <v>22.399999999999999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136</v>
      </c>
      <c r="AU97" s="236" t="s">
        <v>84</v>
      </c>
      <c r="AV97" s="12" t="s">
        <v>84</v>
      </c>
      <c r="AW97" s="12" t="s">
        <v>35</v>
      </c>
      <c r="AX97" s="12" t="s">
        <v>82</v>
      </c>
      <c r="AY97" s="236" t="s">
        <v>126</v>
      </c>
    </row>
    <row r="98" s="1" customFormat="1" ht="22.5" customHeight="1">
      <c r="B98" s="37"/>
      <c r="C98" s="203" t="s">
        <v>177</v>
      </c>
      <c r="D98" s="203" t="s">
        <v>129</v>
      </c>
      <c r="E98" s="204" t="s">
        <v>882</v>
      </c>
      <c r="F98" s="205" t="s">
        <v>883</v>
      </c>
      <c r="G98" s="206" t="s">
        <v>527</v>
      </c>
      <c r="H98" s="207">
        <v>128</v>
      </c>
      <c r="I98" s="208"/>
      <c r="J98" s="209">
        <f>ROUND(I98*H98,2)</f>
        <v>0</v>
      </c>
      <c r="K98" s="205" t="s">
        <v>133</v>
      </c>
      <c r="L98" s="42"/>
      <c r="M98" s="210" t="s">
        <v>28</v>
      </c>
      <c r="N98" s="211" t="s">
        <v>45</v>
      </c>
      <c r="O98" s="78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6" t="s">
        <v>134</v>
      </c>
      <c r="AT98" s="16" t="s">
        <v>129</v>
      </c>
      <c r="AU98" s="16" t="s">
        <v>84</v>
      </c>
      <c r="AY98" s="16" t="s">
        <v>126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82</v>
      </c>
      <c r="BK98" s="214">
        <f>ROUND(I98*H98,2)</f>
        <v>0</v>
      </c>
      <c r="BL98" s="16" t="s">
        <v>134</v>
      </c>
      <c r="BM98" s="16" t="s">
        <v>884</v>
      </c>
    </row>
    <row r="99" s="11" customFormat="1">
      <c r="B99" s="215"/>
      <c r="C99" s="216"/>
      <c r="D99" s="217" t="s">
        <v>136</v>
      </c>
      <c r="E99" s="218" t="s">
        <v>28</v>
      </c>
      <c r="F99" s="219" t="s">
        <v>885</v>
      </c>
      <c r="G99" s="216"/>
      <c r="H99" s="218" t="s">
        <v>28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136</v>
      </c>
      <c r="AU99" s="225" t="s">
        <v>84</v>
      </c>
      <c r="AV99" s="11" t="s">
        <v>82</v>
      </c>
      <c r="AW99" s="11" t="s">
        <v>35</v>
      </c>
      <c r="AX99" s="11" t="s">
        <v>74</v>
      </c>
      <c r="AY99" s="225" t="s">
        <v>126</v>
      </c>
    </row>
    <row r="100" s="11" customFormat="1">
      <c r="B100" s="215"/>
      <c r="C100" s="216"/>
      <c r="D100" s="217" t="s">
        <v>136</v>
      </c>
      <c r="E100" s="218" t="s">
        <v>28</v>
      </c>
      <c r="F100" s="219" t="s">
        <v>886</v>
      </c>
      <c r="G100" s="216"/>
      <c r="H100" s="218" t="s">
        <v>28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136</v>
      </c>
      <c r="AU100" s="225" t="s">
        <v>84</v>
      </c>
      <c r="AV100" s="11" t="s">
        <v>82</v>
      </c>
      <c r="AW100" s="11" t="s">
        <v>35</v>
      </c>
      <c r="AX100" s="11" t="s">
        <v>74</v>
      </c>
      <c r="AY100" s="225" t="s">
        <v>126</v>
      </c>
    </row>
    <row r="101" s="12" customFormat="1">
      <c r="B101" s="226"/>
      <c r="C101" s="227"/>
      <c r="D101" s="217" t="s">
        <v>136</v>
      </c>
      <c r="E101" s="228" t="s">
        <v>28</v>
      </c>
      <c r="F101" s="229" t="s">
        <v>887</v>
      </c>
      <c r="G101" s="227"/>
      <c r="H101" s="230">
        <v>128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136</v>
      </c>
      <c r="AU101" s="236" t="s">
        <v>84</v>
      </c>
      <c r="AV101" s="12" t="s">
        <v>84</v>
      </c>
      <c r="AW101" s="12" t="s">
        <v>35</v>
      </c>
      <c r="AX101" s="12" t="s">
        <v>82</v>
      </c>
      <c r="AY101" s="236" t="s">
        <v>126</v>
      </c>
    </row>
    <row r="102" s="1" customFormat="1" ht="16.5" customHeight="1">
      <c r="B102" s="37"/>
      <c r="C102" s="248" t="s">
        <v>186</v>
      </c>
      <c r="D102" s="248" t="s">
        <v>257</v>
      </c>
      <c r="E102" s="249" t="s">
        <v>888</v>
      </c>
      <c r="F102" s="250" t="s">
        <v>889</v>
      </c>
      <c r="G102" s="251" t="s">
        <v>527</v>
      </c>
      <c r="H102" s="252">
        <v>141</v>
      </c>
      <c r="I102" s="253"/>
      <c r="J102" s="254">
        <f>ROUND(I102*H102,2)</f>
        <v>0</v>
      </c>
      <c r="K102" s="250" t="s">
        <v>28</v>
      </c>
      <c r="L102" s="255"/>
      <c r="M102" s="256" t="s">
        <v>28</v>
      </c>
      <c r="N102" s="257" t="s">
        <v>45</v>
      </c>
      <c r="O102" s="78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6" t="s">
        <v>198</v>
      </c>
      <c r="AT102" s="16" t="s">
        <v>257</v>
      </c>
      <c r="AU102" s="16" t="s">
        <v>84</v>
      </c>
      <c r="AY102" s="16" t="s">
        <v>126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82</v>
      </c>
      <c r="BK102" s="214">
        <f>ROUND(I102*H102,2)</f>
        <v>0</v>
      </c>
      <c r="BL102" s="16" t="s">
        <v>134</v>
      </c>
      <c r="BM102" s="16" t="s">
        <v>890</v>
      </c>
    </row>
    <row r="103" s="11" customFormat="1">
      <c r="B103" s="215"/>
      <c r="C103" s="216"/>
      <c r="D103" s="217" t="s">
        <v>136</v>
      </c>
      <c r="E103" s="218" t="s">
        <v>28</v>
      </c>
      <c r="F103" s="219" t="s">
        <v>891</v>
      </c>
      <c r="G103" s="216"/>
      <c r="H103" s="218" t="s">
        <v>28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136</v>
      </c>
      <c r="AU103" s="225" t="s">
        <v>84</v>
      </c>
      <c r="AV103" s="11" t="s">
        <v>82</v>
      </c>
      <c r="AW103" s="11" t="s">
        <v>35</v>
      </c>
      <c r="AX103" s="11" t="s">
        <v>74</v>
      </c>
      <c r="AY103" s="225" t="s">
        <v>126</v>
      </c>
    </row>
    <row r="104" s="11" customFormat="1">
      <c r="B104" s="215"/>
      <c r="C104" s="216"/>
      <c r="D104" s="217" t="s">
        <v>136</v>
      </c>
      <c r="E104" s="218" t="s">
        <v>28</v>
      </c>
      <c r="F104" s="219" t="s">
        <v>892</v>
      </c>
      <c r="G104" s="216"/>
      <c r="H104" s="218" t="s">
        <v>28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136</v>
      </c>
      <c r="AU104" s="225" t="s">
        <v>84</v>
      </c>
      <c r="AV104" s="11" t="s">
        <v>82</v>
      </c>
      <c r="AW104" s="11" t="s">
        <v>35</v>
      </c>
      <c r="AX104" s="11" t="s">
        <v>74</v>
      </c>
      <c r="AY104" s="225" t="s">
        <v>126</v>
      </c>
    </row>
    <row r="105" s="12" customFormat="1">
      <c r="B105" s="226"/>
      <c r="C105" s="227"/>
      <c r="D105" s="217" t="s">
        <v>136</v>
      </c>
      <c r="E105" s="228" t="s">
        <v>28</v>
      </c>
      <c r="F105" s="229" t="s">
        <v>893</v>
      </c>
      <c r="G105" s="227"/>
      <c r="H105" s="230">
        <v>141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136</v>
      </c>
      <c r="AU105" s="236" t="s">
        <v>84</v>
      </c>
      <c r="AV105" s="12" t="s">
        <v>84</v>
      </c>
      <c r="AW105" s="12" t="s">
        <v>35</v>
      </c>
      <c r="AX105" s="12" t="s">
        <v>82</v>
      </c>
      <c r="AY105" s="236" t="s">
        <v>126</v>
      </c>
    </row>
    <row r="106" s="1" customFormat="1" ht="16.5" customHeight="1">
      <c r="B106" s="37"/>
      <c r="C106" s="203" t="s">
        <v>198</v>
      </c>
      <c r="D106" s="203" t="s">
        <v>129</v>
      </c>
      <c r="E106" s="204" t="s">
        <v>894</v>
      </c>
      <c r="F106" s="205" t="s">
        <v>895</v>
      </c>
      <c r="G106" s="206" t="s">
        <v>189</v>
      </c>
      <c r="H106" s="207">
        <v>16</v>
      </c>
      <c r="I106" s="208"/>
      <c r="J106" s="209">
        <f>ROUND(I106*H106,2)</f>
        <v>0</v>
      </c>
      <c r="K106" s="205" t="s">
        <v>28</v>
      </c>
      <c r="L106" s="42"/>
      <c r="M106" s="210" t="s">
        <v>28</v>
      </c>
      <c r="N106" s="211" t="s">
        <v>45</v>
      </c>
      <c r="O106" s="78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6" t="s">
        <v>134</v>
      </c>
      <c r="AT106" s="16" t="s">
        <v>129</v>
      </c>
      <c r="AU106" s="16" t="s">
        <v>84</v>
      </c>
      <c r="AY106" s="16" t="s">
        <v>126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82</v>
      </c>
      <c r="BK106" s="214">
        <f>ROUND(I106*H106,2)</f>
        <v>0</v>
      </c>
      <c r="BL106" s="16" t="s">
        <v>134</v>
      </c>
      <c r="BM106" s="16" t="s">
        <v>896</v>
      </c>
    </row>
    <row r="107" s="11" customFormat="1">
      <c r="B107" s="215"/>
      <c r="C107" s="216"/>
      <c r="D107" s="217" t="s">
        <v>136</v>
      </c>
      <c r="E107" s="218" t="s">
        <v>28</v>
      </c>
      <c r="F107" s="219" t="s">
        <v>897</v>
      </c>
      <c r="G107" s="216"/>
      <c r="H107" s="218" t="s">
        <v>28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136</v>
      </c>
      <c r="AU107" s="225" t="s">
        <v>84</v>
      </c>
      <c r="AV107" s="11" t="s">
        <v>82</v>
      </c>
      <c r="AW107" s="11" t="s">
        <v>35</v>
      </c>
      <c r="AX107" s="11" t="s">
        <v>74</v>
      </c>
      <c r="AY107" s="225" t="s">
        <v>126</v>
      </c>
    </row>
    <row r="108" s="12" customFormat="1">
      <c r="B108" s="226"/>
      <c r="C108" s="227"/>
      <c r="D108" s="217" t="s">
        <v>136</v>
      </c>
      <c r="E108" s="228" t="s">
        <v>28</v>
      </c>
      <c r="F108" s="229" t="s">
        <v>254</v>
      </c>
      <c r="G108" s="227"/>
      <c r="H108" s="230">
        <v>16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136</v>
      </c>
      <c r="AU108" s="236" t="s">
        <v>84</v>
      </c>
      <c r="AV108" s="12" t="s">
        <v>84</v>
      </c>
      <c r="AW108" s="12" t="s">
        <v>35</v>
      </c>
      <c r="AX108" s="12" t="s">
        <v>82</v>
      </c>
      <c r="AY108" s="236" t="s">
        <v>126</v>
      </c>
    </row>
    <row r="109" s="1" customFormat="1" ht="16.5" customHeight="1">
      <c r="B109" s="37"/>
      <c r="C109" s="203" t="s">
        <v>184</v>
      </c>
      <c r="D109" s="203" t="s">
        <v>129</v>
      </c>
      <c r="E109" s="204" t="s">
        <v>898</v>
      </c>
      <c r="F109" s="205" t="s">
        <v>899</v>
      </c>
      <c r="G109" s="206" t="s">
        <v>189</v>
      </c>
      <c r="H109" s="207">
        <v>16</v>
      </c>
      <c r="I109" s="208"/>
      <c r="J109" s="209">
        <f>ROUND(I109*H109,2)</f>
        <v>0</v>
      </c>
      <c r="K109" s="205" t="s">
        <v>28</v>
      </c>
      <c r="L109" s="42"/>
      <c r="M109" s="210" t="s">
        <v>28</v>
      </c>
      <c r="N109" s="211" t="s">
        <v>45</v>
      </c>
      <c r="O109" s="78"/>
      <c r="P109" s="212">
        <f>O109*H109</f>
        <v>0</v>
      </c>
      <c r="Q109" s="212">
        <v>0.10000000000000001</v>
      </c>
      <c r="R109" s="212">
        <f>Q109*H109</f>
        <v>1.6000000000000001</v>
      </c>
      <c r="S109" s="212">
        <v>0</v>
      </c>
      <c r="T109" s="213">
        <f>S109*H109</f>
        <v>0</v>
      </c>
      <c r="AR109" s="16" t="s">
        <v>134</v>
      </c>
      <c r="AT109" s="16" t="s">
        <v>129</v>
      </c>
      <c r="AU109" s="16" t="s">
        <v>84</v>
      </c>
      <c r="AY109" s="16" t="s">
        <v>126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82</v>
      </c>
      <c r="BK109" s="214">
        <f>ROUND(I109*H109,2)</f>
        <v>0</v>
      </c>
      <c r="BL109" s="16" t="s">
        <v>134</v>
      </c>
      <c r="BM109" s="16" t="s">
        <v>900</v>
      </c>
    </row>
    <row r="110" s="11" customFormat="1">
      <c r="B110" s="215"/>
      <c r="C110" s="216"/>
      <c r="D110" s="217" t="s">
        <v>136</v>
      </c>
      <c r="E110" s="218" t="s">
        <v>28</v>
      </c>
      <c r="F110" s="219" t="s">
        <v>901</v>
      </c>
      <c r="G110" s="216"/>
      <c r="H110" s="218" t="s">
        <v>28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136</v>
      </c>
      <c r="AU110" s="225" t="s">
        <v>84</v>
      </c>
      <c r="AV110" s="11" t="s">
        <v>82</v>
      </c>
      <c r="AW110" s="11" t="s">
        <v>35</v>
      </c>
      <c r="AX110" s="11" t="s">
        <v>74</v>
      </c>
      <c r="AY110" s="225" t="s">
        <v>126</v>
      </c>
    </row>
    <row r="111" s="11" customFormat="1">
      <c r="B111" s="215"/>
      <c r="C111" s="216"/>
      <c r="D111" s="217" t="s">
        <v>136</v>
      </c>
      <c r="E111" s="218" t="s">
        <v>28</v>
      </c>
      <c r="F111" s="219" t="s">
        <v>902</v>
      </c>
      <c r="G111" s="216"/>
      <c r="H111" s="218" t="s">
        <v>28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136</v>
      </c>
      <c r="AU111" s="225" t="s">
        <v>84</v>
      </c>
      <c r="AV111" s="11" t="s">
        <v>82</v>
      </c>
      <c r="AW111" s="11" t="s">
        <v>35</v>
      </c>
      <c r="AX111" s="11" t="s">
        <v>74</v>
      </c>
      <c r="AY111" s="225" t="s">
        <v>126</v>
      </c>
    </row>
    <row r="112" s="11" customFormat="1">
      <c r="B112" s="215"/>
      <c r="C112" s="216"/>
      <c r="D112" s="217" t="s">
        <v>136</v>
      </c>
      <c r="E112" s="218" t="s">
        <v>28</v>
      </c>
      <c r="F112" s="219" t="s">
        <v>903</v>
      </c>
      <c r="G112" s="216"/>
      <c r="H112" s="218" t="s">
        <v>28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136</v>
      </c>
      <c r="AU112" s="225" t="s">
        <v>84</v>
      </c>
      <c r="AV112" s="11" t="s">
        <v>82</v>
      </c>
      <c r="AW112" s="11" t="s">
        <v>35</v>
      </c>
      <c r="AX112" s="11" t="s">
        <v>74</v>
      </c>
      <c r="AY112" s="225" t="s">
        <v>126</v>
      </c>
    </row>
    <row r="113" s="12" customFormat="1">
      <c r="B113" s="226"/>
      <c r="C113" s="227"/>
      <c r="D113" s="217" t="s">
        <v>136</v>
      </c>
      <c r="E113" s="228" t="s">
        <v>28</v>
      </c>
      <c r="F113" s="229" t="s">
        <v>254</v>
      </c>
      <c r="G113" s="227"/>
      <c r="H113" s="230">
        <v>16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136</v>
      </c>
      <c r="AU113" s="236" t="s">
        <v>84</v>
      </c>
      <c r="AV113" s="12" t="s">
        <v>84</v>
      </c>
      <c r="AW113" s="12" t="s">
        <v>35</v>
      </c>
      <c r="AX113" s="12" t="s">
        <v>82</v>
      </c>
      <c r="AY113" s="236" t="s">
        <v>126</v>
      </c>
    </row>
    <row r="114" s="1" customFormat="1" ht="22.5" customHeight="1">
      <c r="B114" s="37"/>
      <c r="C114" s="203" t="s">
        <v>215</v>
      </c>
      <c r="D114" s="203" t="s">
        <v>129</v>
      </c>
      <c r="E114" s="204" t="s">
        <v>904</v>
      </c>
      <c r="F114" s="205" t="s">
        <v>905</v>
      </c>
      <c r="G114" s="206" t="s">
        <v>189</v>
      </c>
      <c r="H114" s="207">
        <v>16</v>
      </c>
      <c r="I114" s="208"/>
      <c r="J114" s="209">
        <f>ROUND(I114*H114,2)</f>
        <v>0</v>
      </c>
      <c r="K114" s="205" t="s">
        <v>133</v>
      </c>
      <c r="L114" s="42"/>
      <c r="M114" s="210" t="s">
        <v>28</v>
      </c>
      <c r="N114" s="211" t="s">
        <v>45</v>
      </c>
      <c r="O114" s="78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6" t="s">
        <v>134</v>
      </c>
      <c r="AT114" s="16" t="s">
        <v>129</v>
      </c>
      <c r="AU114" s="16" t="s">
        <v>84</v>
      </c>
      <c r="AY114" s="16" t="s">
        <v>126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82</v>
      </c>
      <c r="BK114" s="214">
        <f>ROUND(I114*H114,2)</f>
        <v>0</v>
      </c>
      <c r="BL114" s="16" t="s">
        <v>134</v>
      </c>
      <c r="BM114" s="16" t="s">
        <v>906</v>
      </c>
    </row>
    <row r="115" s="1" customFormat="1" ht="16.5" customHeight="1">
      <c r="B115" s="37"/>
      <c r="C115" s="248" t="s">
        <v>224</v>
      </c>
      <c r="D115" s="248" t="s">
        <v>257</v>
      </c>
      <c r="E115" s="249" t="s">
        <v>907</v>
      </c>
      <c r="F115" s="250" t="s">
        <v>908</v>
      </c>
      <c r="G115" s="251" t="s">
        <v>189</v>
      </c>
      <c r="H115" s="252">
        <v>16</v>
      </c>
      <c r="I115" s="253"/>
      <c r="J115" s="254">
        <f>ROUND(I115*H115,2)</f>
        <v>0</v>
      </c>
      <c r="K115" s="250" t="s">
        <v>28</v>
      </c>
      <c r="L115" s="255"/>
      <c r="M115" s="256" t="s">
        <v>28</v>
      </c>
      <c r="N115" s="257" t="s">
        <v>45</v>
      </c>
      <c r="O115" s="78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16" t="s">
        <v>198</v>
      </c>
      <c r="AT115" s="16" t="s">
        <v>257</v>
      </c>
      <c r="AU115" s="16" t="s">
        <v>84</v>
      </c>
      <c r="AY115" s="16" t="s">
        <v>126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82</v>
      </c>
      <c r="BK115" s="214">
        <f>ROUND(I115*H115,2)</f>
        <v>0</v>
      </c>
      <c r="BL115" s="16" t="s">
        <v>134</v>
      </c>
      <c r="BM115" s="16" t="s">
        <v>909</v>
      </c>
    </row>
    <row r="116" s="11" customFormat="1">
      <c r="B116" s="215"/>
      <c r="C116" s="216"/>
      <c r="D116" s="217" t="s">
        <v>136</v>
      </c>
      <c r="E116" s="218" t="s">
        <v>28</v>
      </c>
      <c r="F116" s="219" t="s">
        <v>910</v>
      </c>
      <c r="G116" s="216"/>
      <c r="H116" s="218" t="s">
        <v>28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136</v>
      </c>
      <c r="AU116" s="225" t="s">
        <v>84</v>
      </c>
      <c r="AV116" s="11" t="s">
        <v>82</v>
      </c>
      <c r="AW116" s="11" t="s">
        <v>35</v>
      </c>
      <c r="AX116" s="11" t="s">
        <v>74</v>
      </c>
      <c r="AY116" s="225" t="s">
        <v>126</v>
      </c>
    </row>
    <row r="117" s="12" customFormat="1">
      <c r="B117" s="226"/>
      <c r="C117" s="227"/>
      <c r="D117" s="217" t="s">
        <v>136</v>
      </c>
      <c r="E117" s="228" t="s">
        <v>28</v>
      </c>
      <c r="F117" s="229" t="s">
        <v>254</v>
      </c>
      <c r="G117" s="227"/>
      <c r="H117" s="230">
        <v>16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136</v>
      </c>
      <c r="AU117" s="236" t="s">
        <v>84</v>
      </c>
      <c r="AV117" s="12" t="s">
        <v>84</v>
      </c>
      <c r="AW117" s="12" t="s">
        <v>35</v>
      </c>
      <c r="AX117" s="12" t="s">
        <v>82</v>
      </c>
      <c r="AY117" s="236" t="s">
        <v>126</v>
      </c>
    </row>
    <row r="118" s="1" customFormat="1" ht="16.5" customHeight="1">
      <c r="B118" s="37"/>
      <c r="C118" s="203" t="s">
        <v>230</v>
      </c>
      <c r="D118" s="203" t="s">
        <v>129</v>
      </c>
      <c r="E118" s="204" t="s">
        <v>911</v>
      </c>
      <c r="F118" s="205" t="s">
        <v>912</v>
      </c>
      <c r="G118" s="206" t="s">
        <v>189</v>
      </c>
      <c r="H118" s="207">
        <v>16</v>
      </c>
      <c r="I118" s="208"/>
      <c r="J118" s="209">
        <f>ROUND(I118*H118,2)</f>
        <v>0</v>
      </c>
      <c r="K118" s="205" t="s">
        <v>28</v>
      </c>
      <c r="L118" s="42"/>
      <c r="M118" s="210" t="s">
        <v>28</v>
      </c>
      <c r="N118" s="211" t="s">
        <v>45</v>
      </c>
      <c r="O118" s="78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6" t="s">
        <v>134</v>
      </c>
      <c r="AT118" s="16" t="s">
        <v>129</v>
      </c>
      <c r="AU118" s="16" t="s">
        <v>84</v>
      </c>
      <c r="AY118" s="16" t="s">
        <v>126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82</v>
      </c>
      <c r="BK118" s="214">
        <f>ROUND(I118*H118,2)</f>
        <v>0</v>
      </c>
      <c r="BL118" s="16" t="s">
        <v>134</v>
      </c>
      <c r="BM118" s="16" t="s">
        <v>913</v>
      </c>
    </row>
    <row r="119" s="1" customFormat="1" ht="16.5" customHeight="1">
      <c r="B119" s="37"/>
      <c r="C119" s="248" t="s">
        <v>236</v>
      </c>
      <c r="D119" s="248" t="s">
        <v>257</v>
      </c>
      <c r="E119" s="249" t="s">
        <v>914</v>
      </c>
      <c r="F119" s="250" t="s">
        <v>915</v>
      </c>
      <c r="G119" s="251" t="s">
        <v>132</v>
      </c>
      <c r="H119" s="252">
        <v>6.7999999999999998</v>
      </c>
      <c r="I119" s="253"/>
      <c r="J119" s="254">
        <f>ROUND(I119*H119,2)</f>
        <v>0</v>
      </c>
      <c r="K119" s="250" t="s">
        <v>28</v>
      </c>
      <c r="L119" s="255"/>
      <c r="M119" s="256" t="s">
        <v>28</v>
      </c>
      <c r="N119" s="257" t="s">
        <v>45</v>
      </c>
      <c r="O119" s="78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16" t="s">
        <v>198</v>
      </c>
      <c r="AT119" s="16" t="s">
        <v>257</v>
      </c>
      <c r="AU119" s="16" t="s">
        <v>84</v>
      </c>
      <c r="AY119" s="16" t="s">
        <v>126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82</v>
      </c>
      <c r="BK119" s="214">
        <f>ROUND(I119*H119,2)</f>
        <v>0</v>
      </c>
      <c r="BL119" s="16" t="s">
        <v>134</v>
      </c>
      <c r="BM119" s="16" t="s">
        <v>916</v>
      </c>
    </row>
    <row r="120" s="12" customFormat="1">
      <c r="B120" s="226"/>
      <c r="C120" s="227"/>
      <c r="D120" s="217" t="s">
        <v>136</v>
      </c>
      <c r="E120" s="228" t="s">
        <v>28</v>
      </c>
      <c r="F120" s="229" t="s">
        <v>917</v>
      </c>
      <c r="G120" s="227"/>
      <c r="H120" s="230">
        <v>6.7999999999999998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136</v>
      </c>
      <c r="AU120" s="236" t="s">
        <v>84</v>
      </c>
      <c r="AV120" s="12" t="s">
        <v>84</v>
      </c>
      <c r="AW120" s="12" t="s">
        <v>35</v>
      </c>
      <c r="AX120" s="12" t="s">
        <v>82</v>
      </c>
      <c r="AY120" s="236" t="s">
        <v>126</v>
      </c>
    </row>
    <row r="121" s="1" customFormat="1" ht="16.5" customHeight="1">
      <c r="B121" s="37"/>
      <c r="C121" s="203" t="s">
        <v>243</v>
      </c>
      <c r="D121" s="203" t="s">
        <v>129</v>
      </c>
      <c r="E121" s="204" t="s">
        <v>918</v>
      </c>
      <c r="F121" s="205" t="s">
        <v>919</v>
      </c>
      <c r="G121" s="206" t="s">
        <v>189</v>
      </c>
      <c r="H121" s="207">
        <v>16</v>
      </c>
      <c r="I121" s="208"/>
      <c r="J121" s="209">
        <f>ROUND(I121*H121,2)</f>
        <v>0</v>
      </c>
      <c r="K121" s="205" t="s">
        <v>133</v>
      </c>
      <c r="L121" s="42"/>
      <c r="M121" s="210" t="s">
        <v>28</v>
      </c>
      <c r="N121" s="211" t="s">
        <v>45</v>
      </c>
      <c r="O121" s="78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6" t="s">
        <v>134</v>
      </c>
      <c r="AT121" s="16" t="s">
        <v>129</v>
      </c>
      <c r="AU121" s="16" t="s">
        <v>84</v>
      </c>
      <c r="AY121" s="16" t="s">
        <v>126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82</v>
      </c>
      <c r="BK121" s="214">
        <f>ROUND(I121*H121,2)</f>
        <v>0</v>
      </c>
      <c r="BL121" s="16" t="s">
        <v>134</v>
      </c>
      <c r="BM121" s="16" t="s">
        <v>920</v>
      </c>
    </row>
    <row r="122" s="1" customFormat="1" ht="16.5" customHeight="1">
      <c r="B122" s="37"/>
      <c r="C122" s="203" t="s">
        <v>8</v>
      </c>
      <c r="D122" s="203" t="s">
        <v>129</v>
      </c>
      <c r="E122" s="204" t="s">
        <v>921</v>
      </c>
      <c r="F122" s="205" t="s">
        <v>922</v>
      </c>
      <c r="G122" s="206" t="s">
        <v>189</v>
      </c>
      <c r="H122" s="207">
        <v>16</v>
      </c>
      <c r="I122" s="208"/>
      <c r="J122" s="209">
        <f>ROUND(I122*H122,2)</f>
        <v>0</v>
      </c>
      <c r="K122" s="205" t="s">
        <v>133</v>
      </c>
      <c r="L122" s="42"/>
      <c r="M122" s="210" t="s">
        <v>28</v>
      </c>
      <c r="N122" s="211" t="s">
        <v>45</v>
      </c>
      <c r="O122" s="78"/>
      <c r="P122" s="212">
        <f>O122*H122</f>
        <v>0</v>
      </c>
      <c r="Q122" s="212">
        <v>6.0000000000000002E-05</v>
      </c>
      <c r="R122" s="212">
        <f>Q122*H122</f>
        <v>0.00096000000000000002</v>
      </c>
      <c r="S122" s="212">
        <v>0</v>
      </c>
      <c r="T122" s="213">
        <f>S122*H122</f>
        <v>0</v>
      </c>
      <c r="AR122" s="16" t="s">
        <v>134</v>
      </c>
      <c r="AT122" s="16" t="s">
        <v>129</v>
      </c>
      <c r="AU122" s="16" t="s">
        <v>84</v>
      </c>
      <c r="AY122" s="16" t="s">
        <v>126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82</v>
      </c>
      <c r="BK122" s="214">
        <f>ROUND(I122*H122,2)</f>
        <v>0</v>
      </c>
      <c r="BL122" s="16" t="s">
        <v>134</v>
      </c>
      <c r="BM122" s="16" t="s">
        <v>923</v>
      </c>
    </row>
    <row r="123" s="1" customFormat="1" ht="16.5" customHeight="1">
      <c r="B123" s="37"/>
      <c r="C123" s="248" t="s">
        <v>254</v>
      </c>
      <c r="D123" s="248" t="s">
        <v>257</v>
      </c>
      <c r="E123" s="249" t="s">
        <v>924</v>
      </c>
      <c r="F123" s="250" t="s">
        <v>925</v>
      </c>
      <c r="G123" s="251" t="s">
        <v>189</v>
      </c>
      <c r="H123" s="252">
        <v>48</v>
      </c>
      <c r="I123" s="253"/>
      <c r="J123" s="254">
        <f>ROUND(I123*H123,2)</f>
        <v>0</v>
      </c>
      <c r="K123" s="250" t="s">
        <v>28</v>
      </c>
      <c r="L123" s="255"/>
      <c r="M123" s="256" t="s">
        <v>28</v>
      </c>
      <c r="N123" s="257" t="s">
        <v>45</v>
      </c>
      <c r="O123" s="78"/>
      <c r="P123" s="212">
        <f>O123*H123</f>
        <v>0</v>
      </c>
      <c r="Q123" s="212">
        <v>0.0074999999999999997</v>
      </c>
      <c r="R123" s="212">
        <f>Q123*H123</f>
        <v>0.35999999999999999</v>
      </c>
      <c r="S123" s="212">
        <v>0</v>
      </c>
      <c r="T123" s="213">
        <f>S123*H123</f>
        <v>0</v>
      </c>
      <c r="AR123" s="16" t="s">
        <v>198</v>
      </c>
      <c r="AT123" s="16" t="s">
        <v>257</v>
      </c>
      <c r="AU123" s="16" t="s">
        <v>84</v>
      </c>
      <c r="AY123" s="16" t="s">
        <v>126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82</v>
      </c>
      <c r="BK123" s="214">
        <f>ROUND(I123*H123,2)</f>
        <v>0</v>
      </c>
      <c r="BL123" s="16" t="s">
        <v>134</v>
      </c>
      <c r="BM123" s="16" t="s">
        <v>926</v>
      </c>
    </row>
    <row r="124" s="11" customFormat="1">
      <c r="B124" s="215"/>
      <c r="C124" s="216"/>
      <c r="D124" s="217" t="s">
        <v>136</v>
      </c>
      <c r="E124" s="218" t="s">
        <v>28</v>
      </c>
      <c r="F124" s="219" t="s">
        <v>927</v>
      </c>
      <c r="G124" s="216"/>
      <c r="H124" s="218" t="s">
        <v>28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136</v>
      </c>
      <c r="AU124" s="225" t="s">
        <v>84</v>
      </c>
      <c r="AV124" s="11" t="s">
        <v>82</v>
      </c>
      <c r="AW124" s="11" t="s">
        <v>35</v>
      </c>
      <c r="AX124" s="11" t="s">
        <v>74</v>
      </c>
      <c r="AY124" s="225" t="s">
        <v>126</v>
      </c>
    </row>
    <row r="125" s="12" customFormat="1">
      <c r="B125" s="226"/>
      <c r="C125" s="227"/>
      <c r="D125" s="217" t="s">
        <v>136</v>
      </c>
      <c r="E125" s="228" t="s">
        <v>28</v>
      </c>
      <c r="F125" s="229" t="s">
        <v>928</v>
      </c>
      <c r="G125" s="227"/>
      <c r="H125" s="230">
        <v>48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136</v>
      </c>
      <c r="AU125" s="236" t="s">
        <v>84</v>
      </c>
      <c r="AV125" s="12" t="s">
        <v>84</v>
      </c>
      <c r="AW125" s="12" t="s">
        <v>35</v>
      </c>
      <c r="AX125" s="12" t="s">
        <v>82</v>
      </c>
      <c r="AY125" s="236" t="s">
        <v>126</v>
      </c>
    </row>
    <row r="126" s="1" customFormat="1" ht="16.5" customHeight="1">
      <c r="B126" s="37"/>
      <c r="C126" s="248" t="s">
        <v>265</v>
      </c>
      <c r="D126" s="248" t="s">
        <v>257</v>
      </c>
      <c r="E126" s="249" t="s">
        <v>929</v>
      </c>
      <c r="F126" s="250" t="s">
        <v>930</v>
      </c>
      <c r="G126" s="251" t="s">
        <v>132</v>
      </c>
      <c r="H126" s="252">
        <v>0.14999999999999999</v>
      </c>
      <c r="I126" s="253"/>
      <c r="J126" s="254">
        <f>ROUND(I126*H126,2)</f>
        <v>0</v>
      </c>
      <c r="K126" s="250" t="s">
        <v>133</v>
      </c>
      <c r="L126" s="255"/>
      <c r="M126" s="256" t="s">
        <v>28</v>
      </c>
      <c r="N126" s="257" t="s">
        <v>45</v>
      </c>
      <c r="O126" s="78"/>
      <c r="P126" s="212">
        <f>O126*H126</f>
        <v>0</v>
      </c>
      <c r="Q126" s="212">
        <v>0.65000000000000002</v>
      </c>
      <c r="R126" s="212">
        <f>Q126*H126</f>
        <v>0.097500000000000003</v>
      </c>
      <c r="S126" s="212">
        <v>0</v>
      </c>
      <c r="T126" s="213">
        <f>S126*H126</f>
        <v>0</v>
      </c>
      <c r="AR126" s="16" t="s">
        <v>198</v>
      </c>
      <c r="AT126" s="16" t="s">
        <v>257</v>
      </c>
      <c r="AU126" s="16" t="s">
        <v>84</v>
      </c>
      <c r="AY126" s="16" t="s">
        <v>126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82</v>
      </c>
      <c r="BK126" s="214">
        <f>ROUND(I126*H126,2)</f>
        <v>0</v>
      </c>
      <c r="BL126" s="16" t="s">
        <v>134</v>
      </c>
      <c r="BM126" s="16" t="s">
        <v>931</v>
      </c>
    </row>
    <row r="127" s="11" customFormat="1">
      <c r="B127" s="215"/>
      <c r="C127" s="216"/>
      <c r="D127" s="217" t="s">
        <v>136</v>
      </c>
      <c r="E127" s="218" t="s">
        <v>28</v>
      </c>
      <c r="F127" s="219" t="s">
        <v>932</v>
      </c>
      <c r="G127" s="216"/>
      <c r="H127" s="218" t="s">
        <v>28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136</v>
      </c>
      <c r="AU127" s="225" t="s">
        <v>84</v>
      </c>
      <c r="AV127" s="11" t="s">
        <v>82</v>
      </c>
      <c r="AW127" s="11" t="s">
        <v>35</v>
      </c>
      <c r="AX127" s="11" t="s">
        <v>74</v>
      </c>
      <c r="AY127" s="225" t="s">
        <v>126</v>
      </c>
    </row>
    <row r="128" s="12" customFormat="1">
      <c r="B128" s="226"/>
      <c r="C128" s="227"/>
      <c r="D128" s="217" t="s">
        <v>136</v>
      </c>
      <c r="E128" s="228" t="s">
        <v>28</v>
      </c>
      <c r="F128" s="229" t="s">
        <v>933</v>
      </c>
      <c r="G128" s="227"/>
      <c r="H128" s="230">
        <v>0.14999999999999999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136</v>
      </c>
      <c r="AU128" s="236" t="s">
        <v>84</v>
      </c>
      <c r="AV128" s="12" t="s">
        <v>84</v>
      </c>
      <c r="AW128" s="12" t="s">
        <v>35</v>
      </c>
      <c r="AX128" s="12" t="s">
        <v>82</v>
      </c>
      <c r="AY128" s="236" t="s">
        <v>126</v>
      </c>
    </row>
    <row r="129" s="1" customFormat="1" ht="16.5" customHeight="1">
      <c r="B129" s="37"/>
      <c r="C129" s="203" t="s">
        <v>269</v>
      </c>
      <c r="D129" s="203" t="s">
        <v>129</v>
      </c>
      <c r="E129" s="204" t="s">
        <v>934</v>
      </c>
      <c r="F129" s="205" t="s">
        <v>935</v>
      </c>
      <c r="G129" s="206" t="s">
        <v>149</v>
      </c>
      <c r="H129" s="207">
        <v>32</v>
      </c>
      <c r="I129" s="208"/>
      <c r="J129" s="209">
        <f>ROUND(I129*H129,2)</f>
        <v>0</v>
      </c>
      <c r="K129" s="205" t="s">
        <v>133</v>
      </c>
      <c r="L129" s="42"/>
      <c r="M129" s="210" t="s">
        <v>28</v>
      </c>
      <c r="N129" s="211" t="s">
        <v>45</v>
      </c>
      <c r="O129" s="78"/>
      <c r="P129" s="212">
        <f>O129*H129</f>
        <v>0</v>
      </c>
      <c r="Q129" s="212">
        <v>0.00036000000000000002</v>
      </c>
      <c r="R129" s="212">
        <f>Q129*H129</f>
        <v>0.011520000000000001</v>
      </c>
      <c r="S129" s="212">
        <v>0</v>
      </c>
      <c r="T129" s="213">
        <f>S129*H129</f>
        <v>0</v>
      </c>
      <c r="AR129" s="16" t="s">
        <v>134</v>
      </c>
      <c r="AT129" s="16" t="s">
        <v>129</v>
      </c>
      <c r="AU129" s="16" t="s">
        <v>84</v>
      </c>
      <c r="AY129" s="16" t="s">
        <v>126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82</v>
      </c>
      <c r="BK129" s="214">
        <f>ROUND(I129*H129,2)</f>
        <v>0</v>
      </c>
      <c r="BL129" s="16" t="s">
        <v>134</v>
      </c>
      <c r="BM129" s="16" t="s">
        <v>936</v>
      </c>
    </row>
    <row r="130" s="12" customFormat="1">
      <c r="B130" s="226"/>
      <c r="C130" s="227"/>
      <c r="D130" s="217" t="s">
        <v>136</v>
      </c>
      <c r="E130" s="228" t="s">
        <v>28</v>
      </c>
      <c r="F130" s="229" t="s">
        <v>937</v>
      </c>
      <c r="G130" s="227"/>
      <c r="H130" s="230">
        <v>32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136</v>
      </c>
      <c r="AU130" s="236" t="s">
        <v>84</v>
      </c>
      <c r="AV130" s="12" t="s">
        <v>84</v>
      </c>
      <c r="AW130" s="12" t="s">
        <v>35</v>
      </c>
      <c r="AX130" s="12" t="s">
        <v>82</v>
      </c>
      <c r="AY130" s="236" t="s">
        <v>126</v>
      </c>
    </row>
    <row r="131" s="1" customFormat="1" ht="16.5" customHeight="1">
      <c r="B131" s="37"/>
      <c r="C131" s="203" t="s">
        <v>275</v>
      </c>
      <c r="D131" s="203" t="s">
        <v>129</v>
      </c>
      <c r="E131" s="204" t="s">
        <v>938</v>
      </c>
      <c r="F131" s="205" t="s">
        <v>939</v>
      </c>
      <c r="G131" s="206" t="s">
        <v>149</v>
      </c>
      <c r="H131" s="207">
        <v>64</v>
      </c>
      <c r="I131" s="208"/>
      <c r="J131" s="209">
        <f>ROUND(I131*H131,2)</f>
        <v>0</v>
      </c>
      <c r="K131" s="205" t="s">
        <v>133</v>
      </c>
      <c r="L131" s="42"/>
      <c r="M131" s="210" t="s">
        <v>28</v>
      </c>
      <c r="N131" s="211" t="s">
        <v>45</v>
      </c>
      <c r="O131" s="78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16" t="s">
        <v>134</v>
      </c>
      <c r="AT131" s="16" t="s">
        <v>129</v>
      </c>
      <c r="AU131" s="16" t="s">
        <v>84</v>
      </c>
      <c r="AY131" s="16" t="s">
        <v>126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82</v>
      </c>
      <c r="BK131" s="214">
        <f>ROUND(I131*H131,2)</f>
        <v>0</v>
      </c>
      <c r="BL131" s="16" t="s">
        <v>134</v>
      </c>
      <c r="BM131" s="16" t="s">
        <v>940</v>
      </c>
    </row>
    <row r="132" s="11" customFormat="1">
      <c r="B132" s="215"/>
      <c r="C132" s="216"/>
      <c r="D132" s="217" t="s">
        <v>136</v>
      </c>
      <c r="E132" s="218" t="s">
        <v>28</v>
      </c>
      <c r="F132" s="219" t="s">
        <v>941</v>
      </c>
      <c r="G132" s="216"/>
      <c r="H132" s="218" t="s">
        <v>28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136</v>
      </c>
      <c r="AU132" s="225" t="s">
        <v>84</v>
      </c>
      <c r="AV132" s="11" t="s">
        <v>82</v>
      </c>
      <c r="AW132" s="11" t="s">
        <v>35</v>
      </c>
      <c r="AX132" s="11" t="s">
        <v>74</v>
      </c>
      <c r="AY132" s="225" t="s">
        <v>126</v>
      </c>
    </row>
    <row r="133" s="11" customFormat="1">
      <c r="B133" s="215"/>
      <c r="C133" s="216"/>
      <c r="D133" s="217" t="s">
        <v>136</v>
      </c>
      <c r="E133" s="218" t="s">
        <v>28</v>
      </c>
      <c r="F133" s="219" t="s">
        <v>942</v>
      </c>
      <c r="G133" s="216"/>
      <c r="H133" s="218" t="s">
        <v>28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136</v>
      </c>
      <c r="AU133" s="225" t="s">
        <v>84</v>
      </c>
      <c r="AV133" s="11" t="s">
        <v>82</v>
      </c>
      <c r="AW133" s="11" t="s">
        <v>35</v>
      </c>
      <c r="AX133" s="11" t="s">
        <v>74</v>
      </c>
      <c r="AY133" s="225" t="s">
        <v>126</v>
      </c>
    </row>
    <row r="134" s="12" customFormat="1">
      <c r="B134" s="226"/>
      <c r="C134" s="227"/>
      <c r="D134" s="217" t="s">
        <v>136</v>
      </c>
      <c r="E134" s="228" t="s">
        <v>28</v>
      </c>
      <c r="F134" s="229" t="s">
        <v>943</v>
      </c>
      <c r="G134" s="227"/>
      <c r="H134" s="230">
        <v>64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136</v>
      </c>
      <c r="AU134" s="236" t="s">
        <v>84</v>
      </c>
      <c r="AV134" s="12" t="s">
        <v>84</v>
      </c>
      <c r="AW134" s="12" t="s">
        <v>35</v>
      </c>
      <c r="AX134" s="12" t="s">
        <v>82</v>
      </c>
      <c r="AY134" s="236" t="s">
        <v>126</v>
      </c>
    </row>
    <row r="135" s="1" customFormat="1" ht="16.5" customHeight="1">
      <c r="B135" s="37"/>
      <c r="C135" s="248" t="s">
        <v>281</v>
      </c>
      <c r="D135" s="248" t="s">
        <v>257</v>
      </c>
      <c r="E135" s="249" t="s">
        <v>944</v>
      </c>
      <c r="F135" s="250" t="s">
        <v>945</v>
      </c>
      <c r="G135" s="251" t="s">
        <v>180</v>
      </c>
      <c r="H135" s="252">
        <v>6.4000000000000004</v>
      </c>
      <c r="I135" s="253"/>
      <c r="J135" s="254">
        <f>ROUND(I135*H135,2)</f>
        <v>0</v>
      </c>
      <c r="K135" s="250" t="s">
        <v>133</v>
      </c>
      <c r="L135" s="255"/>
      <c r="M135" s="256" t="s">
        <v>28</v>
      </c>
      <c r="N135" s="257" t="s">
        <v>45</v>
      </c>
      <c r="O135" s="78"/>
      <c r="P135" s="212">
        <f>O135*H135</f>
        <v>0</v>
      </c>
      <c r="Q135" s="212">
        <v>1</v>
      </c>
      <c r="R135" s="212">
        <f>Q135*H135</f>
        <v>6.4000000000000004</v>
      </c>
      <c r="S135" s="212">
        <v>0</v>
      </c>
      <c r="T135" s="213">
        <f>S135*H135</f>
        <v>0</v>
      </c>
      <c r="AR135" s="16" t="s">
        <v>198</v>
      </c>
      <c r="AT135" s="16" t="s">
        <v>257</v>
      </c>
      <c r="AU135" s="16" t="s">
        <v>84</v>
      </c>
      <c r="AY135" s="16" t="s">
        <v>126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82</v>
      </c>
      <c r="BK135" s="214">
        <f>ROUND(I135*H135,2)</f>
        <v>0</v>
      </c>
      <c r="BL135" s="16" t="s">
        <v>134</v>
      </c>
      <c r="BM135" s="16" t="s">
        <v>946</v>
      </c>
    </row>
    <row r="136" s="11" customFormat="1">
      <c r="B136" s="215"/>
      <c r="C136" s="216"/>
      <c r="D136" s="217" t="s">
        <v>136</v>
      </c>
      <c r="E136" s="218" t="s">
        <v>28</v>
      </c>
      <c r="F136" s="219" t="s">
        <v>947</v>
      </c>
      <c r="G136" s="216"/>
      <c r="H136" s="218" t="s">
        <v>28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136</v>
      </c>
      <c r="AU136" s="225" t="s">
        <v>84</v>
      </c>
      <c r="AV136" s="11" t="s">
        <v>82</v>
      </c>
      <c r="AW136" s="11" t="s">
        <v>35</v>
      </c>
      <c r="AX136" s="11" t="s">
        <v>74</v>
      </c>
      <c r="AY136" s="225" t="s">
        <v>126</v>
      </c>
    </row>
    <row r="137" s="12" customFormat="1">
      <c r="B137" s="226"/>
      <c r="C137" s="227"/>
      <c r="D137" s="217" t="s">
        <v>136</v>
      </c>
      <c r="E137" s="228" t="s">
        <v>28</v>
      </c>
      <c r="F137" s="229" t="s">
        <v>948</v>
      </c>
      <c r="G137" s="227"/>
      <c r="H137" s="230">
        <v>6.4000000000000004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136</v>
      </c>
      <c r="AU137" s="236" t="s">
        <v>84</v>
      </c>
      <c r="AV137" s="12" t="s">
        <v>84</v>
      </c>
      <c r="AW137" s="12" t="s">
        <v>35</v>
      </c>
      <c r="AX137" s="12" t="s">
        <v>82</v>
      </c>
      <c r="AY137" s="236" t="s">
        <v>126</v>
      </c>
    </row>
    <row r="138" s="1" customFormat="1" ht="16.5" customHeight="1">
      <c r="B138" s="37"/>
      <c r="C138" s="203" t="s">
        <v>7</v>
      </c>
      <c r="D138" s="203" t="s">
        <v>129</v>
      </c>
      <c r="E138" s="204" t="s">
        <v>949</v>
      </c>
      <c r="F138" s="205" t="s">
        <v>950</v>
      </c>
      <c r="G138" s="206" t="s">
        <v>149</v>
      </c>
      <c r="H138" s="207">
        <v>64</v>
      </c>
      <c r="I138" s="208"/>
      <c r="J138" s="209">
        <f>ROUND(I138*H138,2)</f>
        <v>0</v>
      </c>
      <c r="K138" s="205" t="s">
        <v>133</v>
      </c>
      <c r="L138" s="42"/>
      <c r="M138" s="210" t="s">
        <v>28</v>
      </c>
      <c r="N138" s="211" t="s">
        <v>45</v>
      </c>
      <c r="O138" s="78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6" t="s">
        <v>134</v>
      </c>
      <c r="AT138" s="16" t="s">
        <v>129</v>
      </c>
      <c r="AU138" s="16" t="s">
        <v>84</v>
      </c>
      <c r="AY138" s="16" t="s">
        <v>126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82</v>
      </c>
      <c r="BK138" s="214">
        <f>ROUND(I138*H138,2)</f>
        <v>0</v>
      </c>
      <c r="BL138" s="16" t="s">
        <v>134</v>
      </c>
      <c r="BM138" s="16" t="s">
        <v>951</v>
      </c>
    </row>
    <row r="139" s="11" customFormat="1">
      <c r="B139" s="215"/>
      <c r="C139" s="216"/>
      <c r="D139" s="217" t="s">
        <v>136</v>
      </c>
      <c r="E139" s="218" t="s">
        <v>28</v>
      </c>
      <c r="F139" s="219" t="s">
        <v>952</v>
      </c>
      <c r="G139" s="216"/>
      <c r="H139" s="218" t="s">
        <v>28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136</v>
      </c>
      <c r="AU139" s="225" t="s">
        <v>84</v>
      </c>
      <c r="AV139" s="11" t="s">
        <v>82</v>
      </c>
      <c r="AW139" s="11" t="s">
        <v>35</v>
      </c>
      <c r="AX139" s="11" t="s">
        <v>74</v>
      </c>
      <c r="AY139" s="225" t="s">
        <v>126</v>
      </c>
    </row>
    <row r="140" s="12" customFormat="1">
      <c r="B140" s="226"/>
      <c r="C140" s="227"/>
      <c r="D140" s="217" t="s">
        <v>136</v>
      </c>
      <c r="E140" s="228" t="s">
        <v>28</v>
      </c>
      <c r="F140" s="229" t="s">
        <v>953</v>
      </c>
      <c r="G140" s="227"/>
      <c r="H140" s="230">
        <v>64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136</v>
      </c>
      <c r="AU140" s="236" t="s">
        <v>84</v>
      </c>
      <c r="AV140" s="12" t="s">
        <v>84</v>
      </c>
      <c r="AW140" s="12" t="s">
        <v>35</v>
      </c>
      <c r="AX140" s="12" t="s">
        <v>82</v>
      </c>
      <c r="AY140" s="236" t="s">
        <v>126</v>
      </c>
    </row>
    <row r="141" s="1" customFormat="1" ht="16.5" customHeight="1">
      <c r="B141" s="37"/>
      <c r="C141" s="248" t="s">
        <v>292</v>
      </c>
      <c r="D141" s="248" t="s">
        <v>257</v>
      </c>
      <c r="E141" s="249" t="s">
        <v>954</v>
      </c>
      <c r="F141" s="250" t="s">
        <v>955</v>
      </c>
      <c r="G141" s="251" t="s">
        <v>132</v>
      </c>
      <c r="H141" s="252">
        <v>6.4000000000000004</v>
      </c>
      <c r="I141" s="253"/>
      <c r="J141" s="254">
        <f>ROUND(I141*H141,2)</f>
        <v>0</v>
      </c>
      <c r="K141" s="250" t="s">
        <v>133</v>
      </c>
      <c r="L141" s="255"/>
      <c r="M141" s="256" t="s">
        <v>28</v>
      </c>
      <c r="N141" s="257" t="s">
        <v>45</v>
      </c>
      <c r="O141" s="78"/>
      <c r="P141" s="212">
        <f>O141*H141</f>
        <v>0</v>
      </c>
      <c r="Q141" s="212">
        <v>0.20000000000000001</v>
      </c>
      <c r="R141" s="212">
        <f>Q141*H141</f>
        <v>1.2800000000000003</v>
      </c>
      <c r="S141" s="212">
        <v>0</v>
      </c>
      <c r="T141" s="213">
        <f>S141*H141</f>
        <v>0</v>
      </c>
      <c r="AR141" s="16" t="s">
        <v>198</v>
      </c>
      <c r="AT141" s="16" t="s">
        <v>257</v>
      </c>
      <c r="AU141" s="16" t="s">
        <v>84</v>
      </c>
      <c r="AY141" s="16" t="s">
        <v>126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82</v>
      </c>
      <c r="BK141" s="214">
        <f>ROUND(I141*H141,2)</f>
        <v>0</v>
      </c>
      <c r="BL141" s="16" t="s">
        <v>134</v>
      </c>
      <c r="BM141" s="16" t="s">
        <v>956</v>
      </c>
    </row>
    <row r="142" s="11" customFormat="1">
      <c r="B142" s="215"/>
      <c r="C142" s="216"/>
      <c r="D142" s="217" t="s">
        <v>136</v>
      </c>
      <c r="E142" s="218" t="s">
        <v>28</v>
      </c>
      <c r="F142" s="219" t="s">
        <v>957</v>
      </c>
      <c r="G142" s="216"/>
      <c r="H142" s="218" t="s">
        <v>28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136</v>
      </c>
      <c r="AU142" s="225" t="s">
        <v>84</v>
      </c>
      <c r="AV142" s="11" t="s">
        <v>82</v>
      </c>
      <c r="AW142" s="11" t="s">
        <v>35</v>
      </c>
      <c r="AX142" s="11" t="s">
        <v>74</v>
      </c>
      <c r="AY142" s="225" t="s">
        <v>126</v>
      </c>
    </row>
    <row r="143" s="12" customFormat="1">
      <c r="B143" s="226"/>
      <c r="C143" s="227"/>
      <c r="D143" s="217" t="s">
        <v>136</v>
      </c>
      <c r="E143" s="228" t="s">
        <v>28</v>
      </c>
      <c r="F143" s="229" t="s">
        <v>958</v>
      </c>
      <c r="G143" s="227"/>
      <c r="H143" s="230">
        <v>6.4000000000000004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136</v>
      </c>
      <c r="AU143" s="236" t="s">
        <v>84</v>
      </c>
      <c r="AV143" s="12" t="s">
        <v>84</v>
      </c>
      <c r="AW143" s="12" t="s">
        <v>35</v>
      </c>
      <c r="AX143" s="12" t="s">
        <v>82</v>
      </c>
      <c r="AY143" s="236" t="s">
        <v>126</v>
      </c>
    </row>
    <row r="144" s="1" customFormat="1" ht="16.5" customHeight="1">
      <c r="B144" s="37"/>
      <c r="C144" s="203" t="s">
        <v>301</v>
      </c>
      <c r="D144" s="203" t="s">
        <v>129</v>
      </c>
      <c r="E144" s="204" t="s">
        <v>959</v>
      </c>
      <c r="F144" s="205" t="s">
        <v>960</v>
      </c>
      <c r="G144" s="206" t="s">
        <v>149</v>
      </c>
      <c r="H144" s="207">
        <v>64</v>
      </c>
      <c r="I144" s="208"/>
      <c r="J144" s="209">
        <f>ROUND(I144*H144,2)</f>
        <v>0</v>
      </c>
      <c r="K144" s="205" t="s">
        <v>133</v>
      </c>
      <c r="L144" s="42"/>
      <c r="M144" s="210" t="s">
        <v>28</v>
      </c>
      <c r="N144" s="211" t="s">
        <v>45</v>
      </c>
      <c r="O144" s="78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16" t="s">
        <v>134</v>
      </c>
      <c r="AT144" s="16" t="s">
        <v>129</v>
      </c>
      <c r="AU144" s="16" t="s">
        <v>84</v>
      </c>
      <c r="AY144" s="16" t="s">
        <v>126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82</v>
      </c>
      <c r="BK144" s="214">
        <f>ROUND(I144*H144,2)</f>
        <v>0</v>
      </c>
      <c r="BL144" s="16" t="s">
        <v>134</v>
      </c>
      <c r="BM144" s="16" t="s">
        <v>961</v>
      </c>
    </row>
    <row r="145" s="11" customFormat="1">
      <c r="B145" s="215"/>
      <c r="C145" s="216"/>
      <c r="D145" s="217" t="s">
        <v>136</v>
      </c>
      <c r="E145" s="218" t="s">
        <v>28</v>
      </c>
      <c r="F145" s="219" t="s">
        <v>962</v>
      </c>
      <c r="G145" s="216"/>
      <c r="H145" s="218" t="s">
        <v>28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136</v>
      </c>
      <c r="AU145" s="225" t="s">
        <v>84</v>
      </c>
      <c r="AV145" s="11" t="s">
        <v>82</v>
      </c>
      <c r="AW145" s="11" t="s">
        <v>35</v>
      </c>
      <c r="AX145" s="11" t="s">
        <v>74</v>
      </c>
      <c r="AY145" s="225" t="s">
        <v>126</v>
      </c>
    </row>
    <row r="146" s="12" customFormat="1">
      <c r="B146" s="226"/>
      <c r="C146" s="227"/>
      <c r="D146" s="217" t="s">
        <v>136</v>
      </c>
      <c r="E146" s="228" t="s">
        <v>28</v>
      </c>
      <c r="F146" s="229" t="s">
        <v>943</v>
      </c>
      <c r="G146" s="227"/>
      <c r="H146" s="230">
        <v>64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136</v>
      </c>
      <c r="AU146" s="236" t="s">
        <v>84</v>
      </c>
      <c r="AV146" s="12" t="s">
        <v>84</v>
      </c>
      <c r="AW146" s="12" t="s">
        <v>35</v>
      </c>
      <c r="AX146" s="12" t="s">
        <v>82</v>
      </c>
      <c r="AY146" s="236" t="s">
        <v>126</v>
      </c>
    </row>
    <row r="147" s="1" customFormat="1" ht="16.5" customHeight="1">
      <c r="B147" s="37"/>
      <c r="C147" s="248" t="s">
        <v>309</v>
      </c>
      <c r="D147" s="248" t="s">
        <v>257</v>
      </c>
      <c r="E147" s="249" t="s">
        <v>963</v>
      </c>
      <c r="F147" s="250" t="s">
        <v>964</v>
      </c>
      <c r="G147" s="251" t="s">
        <v>149</v>
      </c>
      <c r="H147" s="252">
        <v>64</v>
      </c>
      <c r="I147" s="253"/>
      <c r="J147" s="254">
        <f>ROUND(I147*H147,2)</f>
        <v>0</v>
      </c>
      <c r="K147" s="250" t="s">
        <v>28</v>
      </c>
      <c r="L147" s="255"/>
      <c r="M147" s="256" t="s">
        <v>28</v>
      </c>
      <c r="N147" s="257" t="s">
        <v>45</v>
      </c>
      <c r="O147" s="78"/>
      <c r="P147" s="212">
        <f>O147*H147</f>
        <v>0</v>
      </c>
      <c r="Q147" s="212">
        <v>0.00020000000000000001</v>
      </c>
      <c r="R147" s="212">
        <f>Q147*H147</f>
        <v>0.012800000000000001</v>
      </c>
      <c r="S147" s="212">
        <v>0</v>
      </c>
      <c r="T147" s="213">
        <f>S147*H147</f>
        <v>0</v>
      </c>
      <c r="AR147" s="16" t="s">
        <v>198</v>
      </c>
      <c r="AT147" s="16" t="s">
        <v>257</v>
      </c>
      <c r="AU147" s="16" t="s">
        <v>84</v>
      </c>
      <c r="AY147" s="16" t="s">
        <v>126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82</v>
      </c>
      <c r="BK147" s="214">
        <f>ROUND(I147*H147,2)</f>
        <v>0</v>
      </c>
      <c r="BL147" s="16" t="s">
        <v>134</v>
      </c>
      <c r="BM147" s="16" t="s">
        <v>965</v>
      </c>
    </row>
    <row r="148" s="11" customFormat="1">
      <c r="B148" s="215"/>
      <c r="C148" s="216"/>
      <c r="D148" s="217" t="s">
        <v>136</v>
      </c>
      <c r="E148" s="218" t="s">
        <v>28</v>
      </c>
      <c r="F148" s="219" t="s">
        <v>966</v>
      </c>
      <c r="G148" s="216"/>
      <c r="H148" s="218" t="s">
        <v>28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136</v>
      </c>
      <c r="AU148" s="225" t="s">
        <v>84</v>
      </c>
      <c r="AV148" s="11" t="s">
        <v>82</v>
      </c>
      <c r="AW148" s="11" t="s">
        <v>35</v>
      </c>
      <c r="AX148" s="11" t="s">
        <v>74</v>
      </c>
      <c r="AY148" s="225" t="s">
        <v>126</v>
      </c>
    </row>
    <row r="149" s="12" customFormat="1">
      <c r="B149" s="226"/>
      <c r="C149" s="227"/>
      <c r="D149" s="217" t="s">
        <v>136</v>
      </c>
      <c r="E149" s="228" t="s">
        <v>28</v>
      </c>
      <c r="F149" s="229" t="s">
        <v>967</v>
      </c>
      <c r="G149" s="227"/>
      <c r="H149" s="230">
        <v>64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136</v>
      </c>
      <c r="AU149" s="236" t="s">
        <v>84</v>
      </c>
      <c r="AV149" s="12" t="s">
        <v>84</v>
      </c>
      <c r="AW149" s="12" t="s">
        <v>35</v>
      </c>
      <c r="AX149" s="12" t="s">
        <v>82</v>
      </c>
      <c r="AY149" s="236" t="s">
        <v>126</v>
      </c>
    </row>
    <row r="150" s="1" customFormat="1" ht="16.5" customHeight="1">
      <c r="B150" s="37"/>
      <c r="C150" s="203" t="s">
        <v>316</v>
      </c>
      <c r="D150" s="203" t="s">
        <v>129</v>
      </c>
      <c r="E150" s="204" t="s">
        <v>968</v>
      </c>
      <c r="F150" s="205" t="s">
        <v>969</v>
      </c>
      <c r="G150" s="206" t="s">
        <v>180</v>
      </c>
      <c r="H150" s="207">
        <v>0.019</v>
      </c>
      <c r="I150" s="208"/>
      <c r="J150" s="209">
        <f>ROUND(I150*H150,2)</f>
        <v>0</v>
      </c>
      <c r="K150" s="205" t="s">
        <v>133</v>
      </c>
      <c r="L150" s="42"/>
      <c r="M150" s="210" t="s">
        <v>28</v>
      </c>
      <c r="N150" s="211" t="s">
        <v>45</v>
      </c>
      <c r="O150" s="78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16" t="s">
        <v>134</v>
      </c>
      <c r="AT150" s="16" t="s">
        <v>129</v>
      </c>
      <c r="AU150" s="16" t="s">
        <v>84</v>
      </c>
      <c r="AY150" s="16" t="s">
        <v>126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82</v>
      </c>
      <c r="BK150" s="214">
        <f>ROUND(I150*H150,2)</f>
        <v>0</v>
      </c>
      <c r="BL150" s="16" t="s">
        <v>134</v>
      </c>
      <c r="BM150" s="16" t="s">
        <v>970</v>
      </c>
    </row>
    <row r="151" s="11" customFormat="1">
      <c r="B151" s="215"/>
      <c r="C151" s="216"/>
      <c r="D151" s="217" t="s">
        <v>136</v>
      </c>
      <c r="E151" s="218" t="s">
        <v>28</v>
      </c>
      <c r="F151" s="219" t="s">
        <v>971</v>
      </c>
      <c r="G151" s="216"/>
      <c r="H151" s="218" t="s">
        <v>28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136</v>
      </c>
      <c r="AU151" s="225" t="s">
        <v>84</v>
      </c>
      <c r="AV151" s="11" t="s">
        <v>82</v>
      </c>
      <c r="AW151" s="11" t="s">
        <v>35</v>
      </c>
      <c r="AX151" s="11" t="s">
        <v>74</v>
      </c>
      <c r="AY151" s="225" t="s">
        <v>126</v>
      </c>
    </row>
    <row r="152" s="12" customFormat="1">
      <c r="B152" s="226"/>
      <c r="C152" s="227"/>
      <c r="D152" s="217" t="s">
        <v>136</v>
      </c>
      <c r="E152" s="228" t="s">
        <v>28</v>
      </c>
      <c r="F152" s="229" t="s">
        <v>972</v>
      </c>
      <c r="G152" s="227"/>
      <c r="H152" s="230">
        <v>0.019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136</v>
      </c>
      <c r="AU152" s="236" t="s">
        <v>84</v>
      </c>
      <c r="AV152" s="12" t="s">
        <v>84</v>
      </c>
      <c r="AW152" s="12" t="s">
        <v>35</v>
      </c>
      <c r="AX152" s="12" t="s">
        <v>82</v>
      </c>
      <c r="AY152" s="236" t="s">
        <v>126</v>
      </c>
    </row>
    <row r="153" s="1" customFormat="1" ht="16.5" customHeight="1">
      <c r="B153" s="37"/>
      <c r="C153" s="248" t="s">
        <v>322</v>
      </c>
      <c r="D153" s="248" t="s">
        <v>257</v>
      </c>
      <c r="E153" s="249" t="s">
        <v>973</v>
      </c>
      <c r="F153" s="250" t="s">
        <v>974</v>
      </c>
      <c r="G153" s="251" t="s">
        <v>304</v>
      </c>
      <c r="H153" s="252">
        <v>19.199999999999999</v>
      </c>
      <c r="I153" s="253"/>
      <c r="J153" s="254">
        <f>ROUND(I153*H153,2)</f>
        <v>0</v>
      </c>
      <c r="K153" s="250" t="s">
        <v>28</v>
      </c>
      <c r="L153" s="255"/>
      <c r="M153" s="256" t="s">
        <v>28</v>
      </c>
      <c r="N153" s="257" t="s">
        <v>45</v>
      </c>
      <c r="O153" s="78"/>
      <c r="P153" s="212">
        <f>O153*H153</f>
        <v>0</v>
      </c>
      <c r="Q153" s="212">
        <v>0.001</v>
      </c>
      <c r="R153" s="212">
        <f>Q153*H153</f>
        <v>0.019199999999999998</v>
      </c>
      <c r="S153" s="212">
        <v>0</v>
      </c>
      <c r="T153" s="213">
        <f>S153*H153</f>
        <v>0</v>
      </c>
      <c r="AR153" s="16" t="s">
        <v>198</v>
      </c>
      <c r="AT153" s="16" t="s">
        <v>257</v>
      </c>
      <c r="AU153" s="16" t="s">
        <v>84</v>
      </c>
      <c r="AY153" s="16" t="s">
        <v>126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82</v>
      </c>
      <c r="BK153" s="214">
        <f>ROUND(I153*H153,2)</f>
        <v>0</v>
      </c>
      <c r="BL153" s="16" t="s">
        <v>134</v>
      </c>
      <c r="BM153" s="16" t="s">
        <v>975</v>
      </c>
    </row>
    <row r="154" s="11" customFormat="1">
      <c r="B154" s="215"/>
      <c r="C154" s="216"/>
      <c r="D154" s="217" t="s">
        <v>136</v>
      </c>
      <c r="E154" s="218" t="s">
        <v>28</v>
      </c>
      <c r="F154" s="219" t="s">
        <v>976</v>
      </c>
      <c r="G154" s="216"/>
      <c r="H154" s="218" t="s">
        <v>28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136</v>
      </c>
      <c r="AU154" s="225" t="s">
        <v>84</v>
      </c>
      <c r="AV154" s="11" t="s">
        <v>82</v>
      </c>
      <c r="AW154" s="11" t="s">
        <v>35</v>
      </c>
      <c r="AX154" s="11" t="s">
        <v>74</v>
      </c>
      <c r="AY154" s="225" t="s">
        <v>126</v>
      </c>
    </row>
    <row r="155" s="12" customFormat="1">
      <c r="B155" s="226"/>
      <c r="C155" s="227"/>
      <c r="D155" s="217" t="s">
        <v>136</v>
      </c>
      <c r="E155" s="228" t="s">
        <v>28</v>
      </c>
      <c r="F155" s="229" t="s">
        <v>977</v>
      </c>
      <c r="G155" s="227"/>
      <c r="H155" s="230">
        <v>19.199999999999999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136</v>
      </c>
      <c r="AU155" s="236" t="s">
        <v>84</v>
      </c>
      <c r="AV155" s="12" t="s">
        <v>84</v>
      </c>
      <c r="AW155" s="12" t="s">
        <v>35</v>
      </c>
      <c r="AX155" s="12" t="s">
        <v>82</v>
      </c>
      <c r="AY155" s="236" t="s">
        <v>126</v>
      </c>
    </row>
    <row r="156" s="1" customFormat="1" ht="16.5" customHeight="1">
      <c r="B156" s="37"/>
      <c r="C156" s="203" t="s">
        <v>327</v>
      </c>
      <c r="D156" s="203" t="s">
        <v>129</v>
      </c>
      <c r="E156" s="204" t="s">
        <v>978</v>
      </c>
      <c r="F156" s="205" t="s">
        <v>979</v>
      </c>
      <c r="G156" s="206" t="s">
        <v>304</v>
      </c>
      <c r="H156" s="207">
        <v>4</v>
      </c>
      <c r="I156" s="208"/>
      <c r="J156" s="209">
        <f>ROUND(I156*H156,2)</f>
        <v>0</v>
      </c>
      <c r="K156" s="205" t="s">
        <v>28</v>
      </c>
      <c r="L156" s="42"/>
      <c r="M156" s="210" t="s">
        <v>28</v>
      </c>
      <c r="N156" s="211" t="s">
        <v>45</v>
      </c>
      <c r="O156" s="78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16" t="s">
        <v>134</v>
      </c>
      <c r="AT156" s="16" t="s">
        <v>129</v>
      </c>
      <c r="AU156" s="16" t="s">
        <v>84</v>
      </c>
      <c r="AY156" s="16" t="s">
        <v>126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82</v>
      </c>
      <c r="BK156" s="214">
        <f>ROUND(I156*H156,2)</f>
        <v>0</v>
      </c>
      <c r="BL156" s="16" t="s">
        <v>134</v>
      </c>
      <c r="BM156" s="16" t="s">
        <v>980</v>
      </c>
    </row>
    <row r="157" s="11" customFormat="1">
      <c r="B157" s="215"/>
      <c r="C157" s="216"/>
      <c r="D157" s="217" t="s">
        <v>136</v>
      </c>
      <c r="E157" s="218" t="s">
        <v>28</v>
      </c>
      <c r="F157" s="219" t="s">
        <v>981</v>
      </c>
      <c r="G157" s="216"/>
      <c r="H157" s="218" t="s">
        <v>28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136</v>
      </c>
      <c r="AU157" s="225" t="s">
        <v>84</v>
      </c>
      <c r="AV157" s="11" t="s">
        <v>82</v>
      </c>
      <c r="AW157" s="11" t="s">
        <v>35</v>
      </c>
      <c r="AX157" s="11" t="s">
        <v>74</v>
      </c>
      <c r="AY157" s="225" t="s">
        <v>126</v>
      </c>
    </row>
    <row r="158" s="12" customFormat="1">
      <c r="B158" s="226"/>
      <c r="C158" s="227"/>
      <c r="D158" s="217" t="s">
        <v>136</v>
      </c>
      <c r="E158" s="228" t="s">
        <v>28</v>
      </c>
      <c r="F158" s="229" t="s">
        <v>982</v>
      </c>
      <c r="G158" s="227"/>
      <c r="H158" s="230">
        <v>4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136</v>
      </c>
      <c r="AU158" s="236" t="s">
        <v>84</v>
      </c>
      <c r="AV158" s="12" t="s">
        <v>84</v>
      </c>
      <c r="AW158" s="12" t="s">
        <v>35</v>
      </c>
      <c r="AX158" s="12" t="s">
        <v>82</v>
      </c>
      <c r="AY158" s="236" t="s">
        <v>126</v>
      </c>
    </row>
    <row r="159" s="1" customFormat="1" ht="16.5" customHeight="1">
      <c r="B159" s="37"/>
      <c r="C159" s="203" t="s">
        <v>512</v>
      </c>
      <c r="D159" s="203" t="s">
        <v>129</v>
      </c>
      <c r="E159" s="204" t="s">
        <v>500</v>
      </c>
      <c r="F159" s="205" t="s">
        <v>501</v>
      </c>
      <c r="G159" s="206" t="s">
        <v>132</v>
      </c>
      <c r="H159" s="207">
        <v>9.5999999999999996</v>
      </c>
      <c r="I159" s="208"/>
      <c r="J159" s="209">
        <f>ROUND(I159*H159,2)</f>
        <v>0</v>
      </c>
      <c r="K159" s="205" t="s">
        <v>133</v>
      </c>
      <c r="L159" s="42"/>
      <c r="M159" s="210" t="s">
        <v>28</v>
      </c>
      <c r="N159" s="211" t="s">
        <v>45</v>
      </c>
      <c r="O159" s="78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6" t="s">
        <v>134</v>
      </c>
      <c r="AT159" s="16" t="s">
        <v>129</v>
      </c>
      <c r="AU159" s="16" t="s">
        <v>84</v>
      </c>
      <c r="AY159" s="16" t="s">
        <v>126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82</v>
      </c>
      <c r="BK159" s="214">
        <f>ROUND(I159*H159,2)</f>
        <v>0</v>
      </c>
      <c r="BL159" s="16" t="s">
        <v>134</v>
      </c>
      <c r="BM159" s="16" t="s">
        <v>983</v>
      </c>
    </row>
    <row r="160" s="12" customFormat="1">
      <c r="B160" s="226"/>
      <c r="C160" s="227"/>
      <c r="D160" s="217" t="s">
        <v>136</v>
      </c>
      <c r="E160" s="228" t="s">
        <v>28</v>
      </c>
      <c r="F160" s="229" t="s">
        <v>984</v>
      </c>
      <c r="G160" s="227"/>
      <c r="H160" s="230">
        <v>9.5999999999999996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136</v>
      </c>
      <c r="AU160" s="236" t="s">
        <v>84</v>
      </c>
      <c r="AV160" s="12" t="s">
        <v>84</v>
      </c>
      <c r="AW160" s="12" t="s">
        <v>35</v>
      </c>
      <c r="AX160" s="12" t="s">
        <v>82</v>
      </c>
      <c r="AY160" s="236" t="s">
        <v>126</v>
      </c>
    </row>
    <row r="161" s="1" customFormat="1" ht="16.5" customHeight="1">
      <c r="B161" s="37"/>
      <c r="C161" s="203" t="s">
        <v>518</v>
      </c>
      <c r="D161" s="203" t="s">
        <v>129</v>
      </c>
      <c r="E161" s="204" t="s">
        <v>985</v>
      </c>
      <c r="F161" s="205" t="s">
        <v>986</v>
      </c>
      <c r="G161" s="206" t="s">
        <v>132</v>
      </c>
      <c r="H161" s="207">
        <v>9.5999999999999996</v>
      </c>
      <c r="I161" s="208"/>
      <c r="J161" s="209">
        <f>ROUND(I161*H161,2)</f>
        <v>0</v>
      </c>
      <c r="K161" s="205" t="s">
        <v>133</v>
      </c>
      <c r="L161" s="42"/>
      <c r="M161" s="210" t="s">
        <v>28</v>
      </c>
      <c r="N161" s="211" t="s">
        <v>45</v>
      </c>
      <c r="O161" s="78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16" t="s">
        <v>134</v>
      </c>
      <c r="AT161" s="16" t="s">
        <v>129</v>
      </c>
      <c r="AU161" s="16" t="s">
        <v>84</v>
      </c>
      <c r="AY161" s="16" t="s">
        <v>126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82</v>
      </c>
      <c r="BK161" s="214">
        <f>ROUND(I161*H161,2)</f>
        <v>0</v>
      </c>
      <c r="BL161" s="16" t="s">
        <v>134</v>
      </c>
      <c r="BM161" s="16" t="s">
        <v>987</v>
      </c>
    </row>
    <row r="162" s="10" customFormat="1" ht="22.8" customHeight="1">
      <c r="B162" s="187"/>
      <c r="C162" s="188"/>
      <c r="D162" s="189" t="s">
        <v>73</v>
      </c>
      <c r="E162" s="201" t="s">
        <v>241</v>
      </c>
      <c r="F162" s="201" t="s">
        <v>242</v>
      </c>
      <c r="G162" s="188"/>
      <c r="H162" s="188"/>
      <c r="I162" s="191"/>
      <c r="J162" s="202">
        <f>BK162</f>
        <v>0</v>
      </c>
      <c r="K162" s="188"/>
      <c r="L162" s="193"/>
      <c r="M162" s="194"/>
      <c r="N162" s="195"/>
      <c r="O162" s="195"/>
      <c r="P162" s="196">
        <f>P163</f>
        <v>0</v>
      </c>
      <c r="Q162" s="195"/>
      <c r="R162" s="196">
        <f>R163</f>
        <v>0</v>
      </c>
      <c r="S162" s="195"/>
      <c r="T162" s="197">
        <f>T163</f>
        <v>0</v>
      </c>
      <c r="AR162" s="198" t="s">
        <v>82</v>
      </c>
      <c r="AT162" s="199" t="s">
        <v>73</v>
      </c>
      <c r="AU162" s="199" t="s">
        <v>82</v>
      </c>
      <c r="AY162" s="198" t="s">
        <v>126</v>
      </c>
      <c r="BK162" s="200">
        <f>BK163</f>
        <v>0</v>
      </c>
    </row>
    <row r="163" s="1" customFormat="1" ht="16.5" customHeight="1">
      <c r="B163" s="37"/>
      <c r="C163" s="203" t="s">
        <v>524</v>
      </c>
      <c r="D163" s="203" t="s">
        <v>129</v>
      </c>
      <c r="E163" s="204" t="s">
        <v>988</v>
      </c>
      <c r="F163" s="205" t="s">
        <v>989</v>
      </c>
      <c r="G163" s="206" t="s">
        <v>180</v>
      </c>
      <c r="H163" s="207">
        <v>9.782</v>
      </c>
      <c r="I163" s="208"/>
      <c r="J163" s="209">
        <f>ROUND(I163*H163,2)</f>
        <v>0</v>
      </c>
      <c r="K163" s="205" t="s">
        <v>133</v>
      </c>
      <c r="L163" s="42"/>
      <c r="M163" s="258" t="s">
        <v>28</v>
      </c>
      <c r="N163" s="259" t="s">
        <v>45</v>
      </c>
      <c r="O163" s="260"/>
      <c r="P163" s="261">
        <f>O163*H163</f>
        <v>0</v>
      </c>
      <c r="Q163" s="261">
        <v>0</v>
      </c>
      <c r="R163" s="261">
        <f>Q163*H163</f>
        <v>0</v>
      </c>
      <c r="S163" s="261">
        <v>0</v>
      </c>
      <c r="T163" s="262">
        <f>S163*H163</f>
        <v>0</v>
      </c>
      <c r="AR163" s="16" t="s">
        <v>134</v>
      </c>
      <c r="AT163" s="16" t="s">
        <v>129</v>
      </c>
      <c r="AU163" s="16" t="s">
        <v>84</v>
      </c>
      <c r="AY163" s="16" t="s">
        <v>126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82</v>
      </c>
      <c r="BK163" s="214">
        <f>ROUND(I163*H163,2)</f>
        <v>0</v>
      </c>
      <c r="BL163" s="16" t="s">
        <v>134</v>
      </c>
      <c r="BM163" s="16" t="s">
        <v>990</v>
      </c>
    </row>
    <row r="164" s="1" customFormat="1" ht="6.96" customHeight="1">
      <c r="B164" s="56"/>
      <c r="C164" s="57"/>
      <c r="D164" s="57"/>
      <c r="E164" s="57"/>
      <c r="F164" s="57"/>
      <c r="G164" s="57"/>
      <c r="H164" s="57"/>
      <c r="I164" s="153"/>
      <c r="J164" s="57"/>
      <c r="K164" s="57"/>
      <c r="L164" s="42"/>
    </row>
  </sheetData>
  <sheetProtection sheet="1" autoFilter="0" formatColumns="0" formatRows="0" objects="1" scenarios="1" spinCount="100000" saltValue="mWTxo93pXochwPgXspgihYCVnYSEivas1zFrwn4fRcOZE4wcZz7B6SJ53HUK3FfEgjH+bMxrARE6ybV8qETcdA==" hashValue="fJhu3pxD5pXzrbl4kZC5GBy0DHM9d3SRQkyU1nKJstD5RrrvehVVC1UdGWLX9kV6d6pLG3BS9Eb6BOVXzE0/qA==" algorithmName="SHA-512" password="CC35"/>
  <autoFilter ref="C81:K16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96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Využití prostoru bývalé tržnice u Mírového náměstí v Ostrově</v>
      </c>
      <c r="F7" s="127"/>
      <c r="G7" s="127"/>
      <c r="H7" s="127"/>
      <c r="L7" s="19"/>
    </row>
    <row r="8" hidden="1" s="1" customFormat="1" ht="12" customHeight="1">
      <c r="B8" s="42"/>
      <c r="D8" s="127" t="s">
        <v>97</v>
      </c>
      <c r="I8" s="129"/>
      <c r="L8" s="42"/>
    </row>
    <row r="9" hidden="1" s="1" customFormat="1" ht="36.96" customHeight="1">
      <c r="B9" s="42"/>
      <c r="E9" s="130" t="s">
        <v>991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15. 4. 2019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ROUND(J80,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ROUND((SUM(BE80:BE82)),  2)</f>
        <v>0</v>
      </c>
      <c r="I33" s="142">
        <v>0.20999999999999999</v>
      </c>
      <c r="J33" s="141">
        <f>ROUND(((SUM(BE80:BE82))*I33),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ROUND((SUM(BF80:BF82)),  2)</f>
        <v>0</v>
      </c>
      <c r="I34" s="142">
        <v>0.14999999999999999</v>
      </c>
      <c r="J34" s="141">
        <f>ROUND(((SUM(BF80:BF82))*I34),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ROUND((SUM(BG80:BG82)),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ROUND((SUM(BH80:BH82)),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ROUND((SUM(BI80:BI82)),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Využití prostoru bývalé tržnice u Mírového náměstí v Ostrově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97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D - Elektročást - PŘENOS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1" t="s">
        <v>24</v>
      </c>
      <c r="J52" s="66" t="str">
        <f>IF(J12="","",J12)</f>
        <v>15. 4. 2019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100</v>
      </c>
      <c r="D57" s="159"/>
      <c r="E57" s="159"/>
      <c r="F57" s="159"/>
      <c r="G57" s="159"/>
      <c r="H57" s="159"/>
      <c r="I57" s="160"/>
      <c r="J57" s="161" t="s">
        <v>101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J80</f>
        <v>0</v>
      </c>
      <c r="K59" s="38"/>
      <c r="L59" s="42"/>
      <c r="AU59" s="16" t="s">
        <v>102</v>
      </c>
    </row>
    <row r="60" s="7" customFormat="1" ht="24.96" customHeight="1">
      <c r="B60" s="163"/>
      <c r="C60" s="164"/>
      <c r="D60" s="165" t="s">
        <v>992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29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3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6"/>
      <c r="J66" s="59"/>
      <c r="K66" s="59"/>
      <c r="L66" s="42"/>
    </row>
    <row r="67" s="1" customFormat="1" ht="24.96" customHeight="1">
      <c r="B67" s="37"/>
      <c r="C67" s="22" t="s">
        <v>111</v>
      </c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6.5" customHeight="1">
      <c r="B70" s="37"/>
      <c r="C70" s="38"/>
      <c r="D70" s="38"/>
      <c r="E70" s="157" t="str">
        <f>E7</f>
        <v>Využití prostoru bývalé tržnice u Mírového náměstí v Ostrově</v>
      </c>
      <c r="F70" s="31"/>
      <c r="G70" s="31"/>
      <c r="H70" s="31"/>
      <c r="I70" s="129"/>
      <c r="J70" s="38"/>
      <c r="K70" s="38"/>
      <c r="L70" s="42"/>
    </row>
    <row r="71" s="1" customFormat="1" ht="12" customHeight="1">
      <c r="B71" s="37"/>
      <c r="C71" s="31" t="s">
        <v>97</v>
      </c>
      <c r="D71" s="38"/>
      <c r="E71" s="38"/>
      <c r="F71" s="38"/>
      <c r="G71" s="38"/>
      <c r="H71" s="38"/>
      <c r="I71" s="129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D - Elektročást - PŘENOS</v>
      </c>
      <c r="F72" s="38"/>
      <c r="G72" s="38"/>
      <c r="H72" s="38"/>
      <c r="I72" s="129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12" customHeight="1">
      <c r="B74" s="37"/>
      <c r="C74" s="31" t="s">
        <v>22</v>
      </c>
      <c r="D74" s="38"/>
      <c r="E74" s="38"/>
      <c r="F74" s="26" t="str">
        <f>F12</f>
        <v>Ostrov</v>
      </c>
      <c r="G74" s="38"/>
      <c r="H74" s="38"/>
      <c r="I74" s="131" t="s">
        <v>24</v>
      </c>
      <c r="J74" s="66" t="str">
        <f>IF(J12="","",J12)</f>
        <v>15. 4. 2019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24.9" customHeight="1">
      <c r="B76" s="37"/>
      <c r="C76" s="31" t="s">
        <v>26</v>
      </c>
      <c r="D76" s="38"/>
      <c r="E76" s="38"/>
      <c r="F76" s="26" t="str">
        <f>E15</f>
        <v>Město Ostrov</v>
      </c>
      <c r="G76" s="38"/>
      <c r="H76" s="38"/>
      <c r="I76" s="131" t="s">
        <v>33</v>
      </c>
      <c r="J76" s="35" t="str">
        <f>E21</f>
        <v>BPO spol. s r.o.,Lidická 1239,36317 OSTROV</v>
      </c>
      <c r="K76" s="38"/>
      <c r="L76" s="42"/>
    </row>
    <row r="77" s="1" customFormat="1" ht="13.65" customHeight="1">
      <c r="B77" s="37"/>
      <c r="C77" s="31" t="s">
        <v>31</v>
      </c>
      <c r="D77" s="38"/>
      <c r="E77" s="38"/>
      <c r="F77" s="26" t="str">
        <f>IF(E18="","",E18)</f>
        <v>Vyplň údaj</v>
      </c>
      <c r="G77" s="38"/>
      <c r="H77" s="38"/>
      <c r="I77" s="131" t="s">
        <v>36</v>
      </c>
      <c r="J77" s="35" t="str">
        <f>E24</f>
        <v>Tomanová Ing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29"/>
      <c r="J78" s="38"/>
      <c r="K78" s="38"/>
      <c r="L78" s="42"/>
    </row>
    <row r="79" s="9" customFormat="1" ht="29.28" customHeight="1">
      <c r="B79" s="177"/>
      <c r="C79" s="178" t="s">
        <v>112</v>
      </c>
      <c r="D79" s="179" t="s">
        <v>59</v>
      </c>
      <c r="E79" s="179" t="s">
        <v>55</v>
      </c>
      <c r="F79" s="179" t="s">
        <v>56</v>
      </c>
      <c r="G79" s="179" t="s">
        <v>113</v>
      </c>
      <c r="H79" s="179" t="s">
        <v>114</v>
      </c>
      <c r="I79" s="180" t="s">
        <v>115</v>
      </c>
      <c r="J79" s="179" t="s">
        <v>101</v>
      </c>
      <c r="K79" s="181" t="s">
        <v>116</v>
      </c>
      <c r="L79" s="182"/>
      <c r="M79" s="86" t="s">
        <v>28</v>
      </c>
      <c r="N79" s="87" t="s">
        <v>44</v>
      </c>
      <c r="O79" s="87" t="s">
        <v>117</v>
      </c>
      <c r="P79" s="87" t="s">
        <v>118</v>
      </c>
      <c r="Q79" s="87" t="s">
        <v>119</v>
      </c>
      <c r="R79" s="87" t="s">
        <v>120</v>
      </c>
      <c r="S79" s="87" t="s">
        <v>121</v>
      </c>
      <c r="T79" s="88" t="s">
        <v>122</v>
      </c>
    </row>
    <row r="80" s="1" customFormat="1" ht="22.8" customHeight="1">
      <c r="B80" s="37"/>
      <c r="C80" s="93" t="s">
        <v>123</v>
      </c>
      <c r="D80" s="38"/>
      <c r="E80" s="38"/>
      <c r="F80" s="38"/>
      <c r="G80" s="38"/>
      <c r="H80" s="38"/>
      <c r="I80" s="129"/>
      <c r="J80" s="183">
        <f>BK80</f>
        <v>0</v>
      </c>
      <c r="K80" s="38"/>
      <c r="L80" s="42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6" t="s">
        <v>73</v>
      </c>
      <c r="AU80" s="16" t="s">
        <v>102</v>
      </c>
      <c r="BK80" s="186">
        <f>BK81</f>
        <v>0</v>
      </c>
    </row>
    <row r="81" s="10" customFormat="1" ht="25.92" customHeight="1">
      <c r="B81" s="187"/>
      <c r="C81" s="188"/>
      <c r="D81" s="189" t="s">
        <v>73</v>
      </c>
      <c r="E81" s="190" t="s">
        <v>993</v>
      </c>
      <c r="F81" s="190" t="s">
        <v>994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P82</f>
        <v>0</v>
      </c>
      <c r="Q81" s="195"/>
      <c r="R81" s="196">
        <f>R82</f>
        <v>0</v>
      </c>
      <c r="S81" s="195"/>
      <c r="T81" s="197">
        <f>T82</f>
        <v>0</v>
      </c>
      <c r="AR81" s="198" t="s">
        <v>84</v>
      </c>
      <c r="AT81" s="199" t="s">
        <v>73</v>
      </c>
      <c r="AU81" s="199" t="s">
        <v>74</v>
      </c>
      <c r="AY81" s="198" t="s">
        <v>126</v>
      </c>
      <c r="BK81" s="200">
        <f>BK82</f>
        <v>0</v>
      </c>
    </row>
    <row r="82" s="1" customFormat="1" ht="16.5" customHeight="1">
      <c r="B82" s="37"/>
      <c r="C82" s="203" t="s">
        <v>82</v>
      </c>
      <c r="D82" s="203" t="s">
        <v>129</v>
      </c>
      <c r="E82" s="204" t="s">
        <v>995</v>
      </c>
      <c r="F82" s="205" t="s">
        <v>996</v>
      </c>
      <c r="G82" s="206" t="s">
        <v>997</v>
      </c>
      <c r="H82" s="207">
        <v>1</v>
      </c>
      <c r="I82" s="208"/>
      <c r="J82" s="209">
        <f>ROUND(I82*H82,2)</f>
        <v>0</v>
      </c>
      <c r="K82" s="205" t="s">
        <v>28</v>
      </c>
      <c r="L82" s="42"/>
      <c r="M82" s="258" t="s">
        <v>28</v>
      </c>
      <c r="N82" s="259" t="s">
        <v>45</v>
      </c>
      <c r="O82" s="260"/>
      <c r="P82" s="261">
        <f>O82*H82</f>
        <v>0</v>
      </c>
      <c r="Q82" s="261">
        <v>0</v>
      </c>
      <c r="R82" s="261">
        <f>Q82*H82</f>
        <v>0</v>
      </c>
      <c r="S82" s="261">
        <v>0</v>
      </c>
      <c r="T82" s="262">
        <f>S82*H82</f>
        <v>0</v>
      </c>
      <c r="AR82" s="16" t="s">
        <v>254</v>
      </c>
      <c r="AT82" s="16" t="s">
        <v>129</v>
      </c>
      <c r="AU82" s="16" t="s">
        <v>82</v>
      </c>
      <c r="AY82" s="16" t="s">
        <v>126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82</v>
      </c>
      <c r="BK82" s="214">
        <f>ROUND(I82*H82,2)</f>
        <v>0</v>
      </c>
      <c r="BL82" s="16" t="s">
        <v>254</v>
      </c>
      <c r="BM82" s="16" t="s">
        <v>998</v>
      </c>
    </row>
    <row r="83" s="1" customFormat="1" ht="6.96" customHeight="1">
      <c r="B83" s="56"/>
      <c r="C83" s="57"/>
      <c r="D83" s="57"/>
      <c r="E83" s="57"/>
      <c r="F83" s="57"/>
      <c r="G83" s="57"/>
      <c r="H83" s="57"/>
      <c r="I83" s="153"/>
      <c r="J83" s="57"/>
      <c r="K83" s="57"/>
      <c r="L83" s="42"/>
    </row>
  </sheetData>
  <sheetProtection sheet="1" autoFilter="0" formatColumns="0" formatRows="0" objects="1" scenarios="1" spinCount="100000" saltValue="hMKptgMUeISxnbPsypuO88+xmFH48xv0dh9XBrJgYk++UH89MoAKfHOGIVcql/h0LT9JBM9klYBv8OwN+NX88w==" hashValue="gfMPUkgR2LO1P+MVg2tr5NNXNRWq7r1NLA9Hb1Axz2k7dEz7z6l07rfL+oyQL+TTiP3HTj8YNTeaDJP4QcPSbg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95</v>
      </c>
    </row>
    <row r="3" hidden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84</v>
      </c>
    </row>
    <row r="4" hidden="1" ht="24.96" customHeight="1">
      <c r="B4" s="19"/>
      <c r="D4" s="126" t="s">
        <v>96</v>
      </c>
      <c r="L4" s="19"/>
      <c r="M4" s="23" t="s">
        <v>10</v>
      </c>
      <c r="AT4" s="16" t="s">
        <v>4</v>
      </c>
    </row>
    <row r="5" hidden="1" ht="6.96" customHeight="1">
      <c r="B5" s="19"/>
      <c r="L5" s="19"/>
    </row>
    <row r="6" hidden="1" ht="12" customHeight="1">
      <c r="B6" s="19"/>
      <c r="D6" s="127" t="s">
        <v>16</v>
      </c>
      <c r="L6" s="19"/>
    </row>
    <row r="7" hidden="1" ht="16.5" customHeight="1">
      <c r="B7" s="19"/>
      <c r="E7" s="128" t="str">
        <f>'Rekapitulace stavby'!K6</f>
        <v>Využití prostoru bývalé tržnice u Mírového náměstí v Ostrově</v>
      </c>
      <c r="F7" s="127"/>
      <c r="G7" s="127"/>
      <c r="H7" s="127"/>
      <c r="L7" s="19"/>
    </row>
    <row r="8" hidden="1" s="1" customFormat="1" ht="12" customHeight="1">
      <c r="B8" s="42"/>
      <c r="D8" s="127" t="s">
        <v>97</v>
      </c>
      <c r="I8" s="129"/>
      <c r="L8" s="42"/>
    </row>
    <row r="9" hidden="1" s="1" customFormat="1" ht="36.96" customHeight="1">
      <c r="B9" s="42"/>
      <c r="E9" s="130" t="s">
        <v>999</v>
      </c>
      <c r="F9" s="1"/>
      <c r="G9" s="1"/>
      <c r="H9" s="1"/>
      <c r="I9" s="129"/>
      <c r="L9" s="42"/>
    </row>
    <row r="10" hidden="1" s="1" customFormat="1">
      <c r="B10" s="42"/>
      <c r="I10" s="129"/>
      <c r="L10" s="42"/>
    </row>
    <row r="11" hidden="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21</v>
      </c>
      <c r="L11" s="42"/>
    </row>
    <row r="12" hidden="1" s="1" customFormat="1" ht="12" customHeight="1">
      <c r="B12" s="42"/>
      <c r="D12" s="127" t="s">
        <v>22</v>
      </c>
      <c r="F12" s="16" t="s">
        <v>23</v>
      </c>
      <c r="I12" s="131" t="s">
        <v>24</v>
      </c>
      <c r="J12" s="132" t="str">
        <f>'Rekapitulace stavby'!AN8</f>
        <v>15. 4. 2019</v>
      </c>
      <c r="L12" s="42"/>
    </row>
    <row r="13" hidden="1" s="1" customFormat="1" ht="10.8" customHeight="1">
      <c r="B13" s="42"/>
      <c r="I13" s="129"/>
      <c r="L13" s="42"/>
    </row>
    <row r="14" hidden="1" s="1" customFormat="1" ht="12" customHeight="1">
      <c r="B14" s="42"/>
      <c r="D14" s="127" t="s">
        <v>26</v>
      </c>
      <c r="I14" s="131" t="s">
        <v>27</v>
      </c>
      <c r="J14" s="16" t="s">
        <v>28</v>
      </c>
      <c r="L14" s="42"/>
    </row>
    <row r="15" hidden="1" s="1" customFormat="1" ht="18" customHeight="1">
      <c r="B15" s="42"/>
      <c r="E15" s="16" t="s">
        <v>29</v>
      </c>
      <c r="I15" s="131" t="s">
        <v>30</v>
      </c>
      <c r="J15" s="16" t="s">
        <v>28</v>
      </c>
      <c r="L15" s="42"/>
    </row>
    <row r="16" hidden="1" s="1" customFormat="1" ht="6.96" customHeight="1">
      <c r="B16" s="42"/>
      <c r="I16" s="129"/>
      <c r="L16" s="42"/>
    </row>
    <row r="17" hidden="1" s="1" customFormat="1" ht="12" customHeight="1">
      <c r="B17" s="42"/>
      <c r="D17" s="127" t="s">
        <v>31</v>
      </c>
      <c r="I17" s="131" t="s">
        <v>27</v>
      </c>
      <c r="J17" s="32" t="str">
        <f>'Rekapitulace stavby'!AN13</f>
        <v>Vyplň údaj</v>
      </c>
      <c r="L17" s="42"/>
    </row>
    <row r="18" hidden="1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30</v>
      </c>
      <c r="J18" s="32" t="str">
        <f>'Rekapitulace stavby'!AN14</f>
        <v>Vyplň údaj</v>
      </c>
      <c r="L18" s="42"/>
    </row>
    <row r="19" hidden="1" s="1" customFormat="1" ht="6.96" customHeight="1">
      <c r="B19" s="42"/>
      <c r="I19" s="129"/>
      <c r="L19" s="42"/>
    </row>
    <row r="20" hidden="1" s="1" customFormat="1" ht="12" customHeight="1">
      <c r="B20" s="42"/>
      <c r="D20" s="127" t="s">
        <v>33</v>
      </c>
      <c r="I20" s="131" t="s">
        <v>27</v>
      </c>
      <c r="J20" s="16" t="s">
        <v>28</v>
      </c>
      <c r="L20" s="42"/>
    </row>
    <row r="21" hidden="1" s="1" customFormat="1" ht="18" customHeight="1">
      <c r="B21" s="42"/>
      <c r="E21" s="16" t="s">
        <v>34</v>
      </c>
      <c r="I21" s="131" t="s">
        <v>30</v>
      </c>
      <c r="J21" s="16" t="s">
        <v>28</v>
      </c>
      <c r="L21" s="42"/>
    </row>
    <row r="22" hidden="1" s="1" customFormat="1" ht="6.96" customHeight="1">
      <c r="B22" s="42"/>
      <c r="I22" s="129"/>
      <c r="L22" s="42"/>
    </row>
    <row r="23" hidden="1" s="1" customFormat="1" ht="12" customHeight="1">
      <c r="B23" s="42"/>
      <c r="D23" s="127" t="s">
        <v>36</v>
      </c>
      <c r="I23" s="131" t="s">
        <v>27</v>
      </c>
      <c r="J23" s="16" t="s">
        <v>28</v>
      </c>
      <c r="L23" s="42"/>
    </row>
    <row r="24" hidden="1" s="1" customFormat="1" ht="18" customHeight="1">
      <c r="B24" s="42"/>
      <c r="E24" s="16" t="s">
        <v>37</v>
      </c>
      <c r="I24" s="131" t="s">
        <v>30</v>
      </c>
      <c r="J24" s="16" t="s">
        <v>28</v>
      </c>
      <c r="L24" s="42"/>
    </row>
    <row r="25" hidden="1" s="1" customFormat="1" ht="6.96" customHeight="1">
      <c r="B25" s="42"/>
      <c r="I25" s="129"/>
      <c r="L25" s="42"/>
    </row>
    <row r="26" hidden="1" s="1" customFormat="1" ht="12" customHeight="1">
      <c r="B26" s="42"/>
      <c r="D26" s="127" t="s">
        <v>38</v>
      </c>
      <c r="I26" s="129"/>
      <c r="L26" s="42"/>
    </row>
    <row r="27" hidden="1" s="6" customFormat="1" ht="16.5" customHeight="1">
      <c r="B27" s="133"/>
      <c r="E27" s="134" t="s">
        <v>28</v>
      </c>
      <c r="F27" s="134"/>
      <c r="G27" s="134"/>
      <c r="H27" s="134"/>
      <c r="I27" s="135"/>
      <c r="L27" s="133"/>
    </row>
    <row r="28" hidden="1" s="1" customFormat="1" ht="6.96" customHeight="1">
      <c r="B28" s="42"/>
      <c r="I28" s="129"/>
      <c r="L28" s="42"/>
    </row>
    <row r="29" hidden="1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hidden="1" s="1" customFormat="1" ht="25.44" customHeight="1">
      <c r="B30" s="42"/>
      <c r="D30" s="137" t="s">
        <v>40</v>
      </c>
      <c r="I30" s="129"/>
      <c r="J30" s="138">
        <f>ROUND(J81, 2)</f>
        <v>0</v>
      </c>
      <c r="L30" s="42"/>
    </row>
    <row r="31" hidden="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hidden="1" s="1" customFormat="1" ht="14.4" customHeight="1">
      <c r="B32" s="42"/>
      <c r="F32" s="139" t="s">
        <v>42</v>
      </c>
      <c r="I32" s="140" t="s">
        <v>41</v>
      </c>
      <c r="J32" s="139" t="s">
        <v>43</v>
      </c>
      <c r="L32" s="42"/>
    </row>
    <row r="33" hidden="1" s="1" customFormat="1" ht="14.4" customHeight="1">
      <c r="B33" s="42"/>
      <c r="D33" s="127" t="s">
        <v>44</v>
      </c>
      <c r="E33" s="127" t="s">
        <v>45</v>
      </c>
      <c r="F33" s="141">
        <f>ROUND((SUM(BE81:BE96)),  2)</f>
        <v>0</v>
      </c>
      <c r="I33" s="142">
        <v>0.20999999999999999</v>
      </c>
      <c r="J33" s="141">
        <f>ROUND(((SUM(BE81:BE96))*I33),  2)</f>
        <v>0</v>
      </c>
      <c r="L33" s="42"/>
    </row>
    <row r="34" hidden="1" s="1" customFormat="1" ht="14.4" customHeight="1">
      <c r="B34" s="42"/>
      <c r="E34" s="127" t="s">
        <v>46</v>
      </c>
      <c r="F34" s="141">
        <f>ROUND((SUM(BF81:BF96)),  2)</f>
        <v>0</v>
      </c>
      <c r="I34" s="142">
        <v>0.14999999999999999</v>
      </c>
      <c r="J34" s="141">
        <f>ROUND(((SUM(BF81:BF96))*I34),  2)</f>
        <v>0</v>
      </c>
      <c r="L34" s="42"/>
    </row>
    <row r="35" hidden="1" s="1" customFormat="1" ht="14.4" customHeight="1">
      <c r="B35" s="42"/>
      <c r="E35" s="127" t="s">
        <v>47</v>
      </c>
      <c r="F35" s="141">
        <f>ROUND((SUM(BG81:BG96)),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48</v>
      </c>
      <c r="F36" s="141">
        <f>ROUND((SUM(BH81:BH96)),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49</v>
      </c>
      <c r="F37" s="141">
        <f>ROUND((SUM(BI81:BI96)),  2)</f>
        <v>0</v>
      </c>
      <c r="I37" s="142">
        <v>0</v>
      </c>
      <c r="J37" s="141">
        <f>0</f>
        <v>0</v>
      </c>
      <c r="L37" s="42"/>
    </row>
    <row r="38" hidden="1" s="1" customFormat="1" ht="6.96" customHeight="1">
      <c r="B38" s="42"/>
      <c r="I38" s="129"/>
      <c r="L38" s="42"/>
    </row>
    <row r="39" hidden="1" s="1" customFormat="1" ht="25.44" customHeight="1">
      <c r="B39" s="42"/>
      <c r="C39" s="143"/>
      <c r="D39" s="144" t="s">
        <v>50</v>
      </c>
      <c r="E39" s="145"/>
      <c r="F39" s="145"/>
      <c r="G39" s="146" t="s">
        <v>51</v>
      </c>
      <c r="H39" s="147" t="s">
        <v>52</v>
      </c>
      <c r="I39" s="148"/>
      <c r="J39" s="149">
        <f>SUM(J30:J37)</f>
        <v>0</v>
      </c>
      <c r="K39" s="150"/>
      <c r="L39" s="42"/>
    </row>
    <row r="40" hidden="1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1" hidden="1"/>
    <row r="42" hidden="1"/>
    <row r="43" hidden="1"/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Využití prostoru bývalé tržnice u Mírového náměstí v Ostrově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97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E - VRN+VON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22</v>
      </c>
      <c r="D52" s="38"/>
      <c r="E52" s="38"/>
      <c r="F52" s="26" t="str">
        <f>F12</f>
        <v>Ostrov</v>
      </c>
      <c r="G52" s="38"/>
      <c r="H52" s="38"/>
      <c r="I52" s="131" t="s">
        <v>24</v>
      </c>
      <c r="J52" s="66" t="str">
        <f>IF(J12="","",J12)</f>
        <v>15. 4. 2019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24.9" customHeight="1">
      <c r="B54" s="37"/>
      <c r="C54" s="31" t="s">
        <v>26</v>
      </c>
      <c r="D54" s="38"/>
      <c r="E54" s="38"/>
      <c r="F54" s="26" t="str">
        <f>E15</f>
        <v>Město Ostrov</v>
      </c>
      <c r="G54" s="38"/>
      <c r="H54" s="38"/>
      <c r="I54" s="131" t="s">
        <v>33</v>
      </c>
      <c r="J54" s="35" t="str">
        <f>E21</f>
        <v>BPO spol. s r.o.,Lidická 1239,36317 OSTROV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>Tomanová Ing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100</v>
      </c>
      <c r="D57" s="159"/>
      <c r="E57" s="159"/>
      <c r="F57" s="159"/>
      <c r="G57" s="159"/>
      <c r="H57" s="159"/>
      <c r="I57" s="160"/>
      <c r="J57" s="161" t="s">
        <v>101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72</v>
      </c>
      <c r="D59" s="38"/>
      <c r="E59" s="38"/>
      <c r="F59" s="38"/>
      <c r="G59" s="38"/>
      <c r="H59" s="38"/>
      <c r="I59" s="129"/>
      <c r="J59" s="96">
        <f>J81</f>
        <v>0</v>
      </c>
      <c r="K59" s="38"/>
      <c r="L59" s="42"/>
      <c r="AU59" s="16" t="s">
        <v>102</v>
      </c>
    </row>
    <row r="60" s="7" customFormat="1" ht="24.96" customHeight="1">
      <c r="B60" s="163"/>
      <c r="C60" s="164"/>
      <c r="D60" s="165" t="s">
        <v>1000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7" customFormat="1" ht="24.96" customHeight="1">
      <c r="B61" s="163"/>
      <c r="C61" s="164"/>
      <c r="D61" s="165" t="s">
        <v>1001</v>
      </c>
      <c r="E61" s="166"/>
      <c r="F61" s="166"/>
      <c r="G61" s="166"/>
      <c r="H61" s="166"/>
      <c r="I61" s="167"/>
      <c r="J61" s="168">
        <f>J84</f>
        <v>0</v>
      </c>
      <c r="K61" s="164"/>
      <c r="L61" s="169"/>
    </row>
    <row r="62" s="1" customFormat="1" ht="21.84" customHeight="1">
      <c r="B62" s="37"/>
      <c r="C62" s="38"/>
      <c r="D62" s="38"/>
      <c r="E62" s="38"/>
      <c r="F62" s="38"/>
      <c r="G62" s="38"/>
      <c r="H62" s="38"/>
      <c r="I62" s="129"/>
      <c r="J62" s="38"/>
      <c r="K62" s="38"/>
      <c r="L62" s="42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3"/>
      <c r="J63" s="57"/>
      <c r="K63" s="57"/>
      <c r="L63" s="42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6"/>
      <c r="J67" s="59"/>
      <c r="K67" s="59"/>
      <c r="L67" s="42"/>
    </row>
    <row r="68" s="1" customFormat="1" ht="24.96" customHeight="1">
      <c r="B68" s="37"/>
      <c r="C68" s="22" t="s">
        <v>111</v>
      </c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6.96" customHeight="1">
      <c r="B69" s="37"/>
      <c r="C69" s="38"/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2" customHeight="1">
      <c r="B70" s="37"/>
      <c r="C70" s="31" t="s">
        <v>16</v>
      </c>
      <c r="D70" s="38"/>
      <c r="E70" s="38"/>
      <c r="F70" s="38"/>
      <c r="G70" s="38"/>
      <c r="H70" s="38"/>
      <c r="I70" s="129"/>
      <c r="J70" s="38"/>
      <c r="K70" s="38"/>
      <c r="L70" s="42"/>
    </row>
    <row r="71" s="1" customFormat="1" ht="16.5" customHeight="1">
      <c r="B71" s="37"/>
      <c r="C71" s="38"/>
      <c r="D71" s="38"/>
      <c r="E71" s="157" t="str">
        <f>E7</f>
        <v>Využití prostoru bývalé tržnice u Mírového náměstí v Ostrově</v>
      </c>
      <c r="F71" s="31"/>
      <c r="G71" s="31"/>
      <c r="H71" s="31"/>
      <c r="I71" s="129"/>
      <c r="J71" s="38"/>
      <c r="K71" s="38"/>
      <c r="L71" s="42"/>
    </row>
    <row r="72" s="1" customFormat="1" ht="12" customHeight="1">
      <c r="B72" s="37"/>
      <c r="C72" s="31" t="s">
        <v>97</v>
      </c>
      <c r="D72" s="38"/>
      <c r="E72" s="38"/>
      <c r="F72" s="38"/>
      <c r="G72" s="38"/>
      <c r="H72" s="38"/>
      <c r="I72" s="129"/>
      <c r="J72" s="38"/>
      <c r="K72" s="38"/>
      <c r="L72" s="42"/>
    </row>
    <row r="73" s="1" customFormat="1" ht="16.5" customHeight="1">
      <c r="B73" s="37"/>
      <c r="C73" s="38"/>
      <c r="D73" s="38"/>
      <c r="E73" s="63" t="str">
        <f>E9</f>
        <v>E - VRN+VON</v>
      </c>
      <c r="F73" s="38"/>
      <c r="G73" s="38"/>
      <c r="H73" s="38"/>
      <c r="I73" s="129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2" customHeight="1">
      <c r="B75" s="37"/>
      <c r="C75" s="31" t="s">
        <v>22</v>
      </c>
      <c r="D75" s="38"/>
      <c r="E75" s="38"/>
      <c r="F75" s="26" t="str">
        <f>F12</f>
        <v>Ostrov</v>
      </c>
      <c r="G75" s="38"/>
      <c r="H75" s="38"/>
      <c r="I75" s="131" t="s">
        <v>24</v>
      </c>
      <c r="J75" s="66" t="str">
        <f>IF(J12="","",J12)</f>
        <v>15. 4. 2019</v>
      </c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29"/>
      <c r="J76" s="38"/>
      <c r="K76" s="38"/>
      <c r="L76" s="42"/>
    </row>
    <row r="77" s="1" customFormat="1" ht="24.9" customHeight="1">
      <c r="B77" s="37"/>
      <c r="C77" s="31" t="s">
        <v>26</v>
      </c>
      <c r="D77" s="38"/>
      <c r="E77" s="38"/>
      <c r="F77" s="26" t="str">
        <f>E15</f>
        <v>Město Ostrov</v>
      </c>
      <c r="G77" s="38"/>
      <c r="H77" s="38"/>
      <c r="I77" s="131" t="s">
        <v>33</v>
      </c>
      <c r="J77" s="35" t="str">
        <f>E21</f>
        <v>BPO spol. s r.o.,Lidická 1239,36317 OSTROV</v>
      </c>
      <c r="K77" s="38"/>
      <c r="L77" s="42"/>
    </row>
    <row r="78" s="1" customFormat="1" ht="13.65" customHeight="1">
      <c r="B78" s="37"/>
      <c r="C78" s="31" t="s">
        <v>31</v>
      </c>
      <c r="D78" s="38"/>
      <c r="E78" s="38"/>
      <c r="F78" s="26" t="str">
        <f>IF(E18="","",E18)</f>
        <v>Vyplň údaj</v>
      </c>
      <c r="G78" s="38"/>
      <c r="H78" s="38"/>
      <c r="I78" s="131" t="s">
        <v>36</v>
      </c>
      <c r="J78" s="35" t="str">
        <f>E24</f>
        <v>Tomanová Ing</v>
      </c>
      <c r="K78" s="38"/>
      <c r="L78" s="42"/>
    </row>
    <row r="79" s="1" customFormat="1" ht="10.32" customHeight="1">
      <c r="B79" s="37"/>
      <c r="C79" s="38"/>
      <c r="D79" s="38"/>
      <c r="E79" s="38"/>
      <c r="F79" s="38"/>
      <c r="G79" s="38"/>
      <c r="H79" s="38"/>
      <c r="I79" s="129"/>
      <c r="J79" s="38"/>
      <c r="K79" s="38"/>
      <c r="L79" s="42"/>
    </row>
    <row r="80" s="9" customFormat="1" ht="29.28" customHeight="1">
      <c r="B80" s="177"/>
      <c r="C80" s="178" t="s">
        <v>112</v>
      </c>
      <c r="D80" s="179" t="s">
        <v>59</v>
      </c>
      <c r="E80" s="179" t="s">
        <v>55</v>
      </c>
      <c r="F80" s="179" t="s">
        <v>56</v>
      </c>
      <c r="G80" s="179" t="s">
        <v>113</v>
      </c>
      <c r="H80" s="179" t="s">
        <v>114</v>
      </c>
      <c r="I80" s="180" t="s">
        <v>115</v>
      </c>
      <c r="J80" s="179" t="s">
        <v>101</v>
      </c>
      <c r="K80" s="181" t="s">
        <v>116</v>
      </c>
      <c r="L80" s="182"/>
      <c r="M80" s="86" t="s">
        <v>28</v>
      </c>
      <c r="N80" s="87" t="s">
        <v>44</v>
      </c>
      <c r="O80" s="87" t="s">
        <v>117</v>
      </c>
      <c r="P80" s="87" t="s">
        <v>118</v>
      </c>
      <c r="Q80" s="87" t="s">
        <v>119</v>
      </c>
      <c r="R80" s="87" t="s">
        <v>120</v>
      </c>
      <c r="S80" s="87" t="s">
        <v>121</v>
      </c>
      <c r="T80" s="88" t="s">
        <v>122</v>
      </c>
    </row>
    <row r="81" s="1" customFormat="1" ht="22.8" customHeight="1">
      <c r="B81" s="37"/>
      <c r="C81" s="93" t="s">
        <v>123</v>
      </c>
      <c r="D81" s="38"/>
      <c r="E81" s="38"/>
      <c r="F81" s="38"/>
      <c r="G81" s="38"/>
      <c r="H81" s="38"/>
      <c r="I81" s="129"/>
      <c r="J81" s="183">
        <f>BK81</f>
        <v>0</v>
      </c>
      <c r="K81" s="38"/>
      <c r="L81" s="42"/>
      <c r="M81" s="89"/>
      <c r="N81" s="90"/>
      <c r="O81" s="90"/>
      <c r="P81" s="184">
        <f>P82+P84</f>
        <v>0</v>
      </c>
      <c r="Q81" s="90"/>
      <c r="R81" s="184">
        <f>R82+R84</f>
        <v>0</v>
      </c>
      <c r="S81" s="90"/>
      <c r="T81" s="185">
        <f>T82+T84</f>
        <v>0</v>
      </c>
      <c r="AT81" s="16" t="s">
        <v>73</v>
      </c>
      <c r="AU81" s="16" t="s">
        <v>102</v>
      </c>
      <c r="BK81" s="186">
        <f>BK82+BK84</f>
        <v>0</v>
      </c>
    </row>
    <row r="82" s="10" customFormat="1" ht="25.92" customHeight="1">
      <c r="B82" s="187"/>
      <c r="C82" s="188"/>
      <c r="D82" s="189" t="s">
        <v>73</v>
      </c>
      <c r="E82" s="190" t="s">
        <v>1002</v>
      </c>
      <c r="F82" s="190" t="s">
        <v>1003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168</v>
      </c>
      <c r="AT82" s="199" t="s">
        <v>73</v>
      </c>
      <c r="AU82" s="199" t="s">
        <v>74</v>
      </c>
      <c r="AY82" s="198" t="s">
        <v>126</v>
      </c>
      <c r="BK82" s="200">
        <f>BK83</f>
        <v>0</v>
      </c>
    </row>
    <row r="83" s="1" customFormat="1" ht="16.5" customHeight="1">
      <c r="B83" s="37"/>
      <c r="C83" s="203" t="s">
        <v>82</v>
      </c>
      <c r="D83" s="203" t="s">
        <v>129</v>
      </c>
      <c r="E83" s="204" t="s">
        <v>1004</v>
      </c>
      <c r="F83" s="205" t="s">
        <v>1005</v>
      </c>
      <c r="G83" s="206" t="s">
        <v>1006</v>
      </c>
      <c r="H83" s="207">
        <v>1</v>
      </c>
      <c r="I83" s="208"/>
      <c r="J83" s="209">
        <f>ROUND(I83*H83,2)</f>
        <v>0</v>
      </c>
      <c r="K83" s="205" t="s">
        <v>133</v>
      </c>
      <c r="L83" s="42"/>
      <c r="M83" s="210" t="s">
        <v>28</v>
      </c>
      <c r="N83" s="211" t="s">
        <v>45</v>
      </c>
      <c r="O83" s="78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16" t="s">
        <v>1007</v>
      </c>
      <c r="AT83" s="16" t="s">
        <v>129</v>
      </c>
      <c r="AU83" s="16" t="s">
        <v>82</v>
      </c>
      <c r="AY83" s="16" t="s">
        <v>126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82</v>
      </c>
      <c r="BK83" s="214">
        <f>ROUND(I83*H83,2)</f>
        <v>0</v>
      </c>
      <c r="BL83" s="16" t="s">
        <v>1007</v>
      </c>
      <c r="BM83" s="16" t="s">
        <v>1008</v>
      </c>
    </row>
    <row r="84" s="10" customFormat="1" ht="25.92" customHeight="1">
      <c r="B84" s="187"/>
      <c r="C84" s="188"/>
      <c r="D84" s="189" t="s">
        <v>73</v>
      </c>
      <c r="E84" s="190" t="s">
        <v>1009</v>
      </c>
      <c r="F84" s="190" t="s">
        <v>1010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SUM(P85:P96)</f>
        <v>0</v>
      </c>
      <c r="Q84" s="195"/>
      <c r="R84" s="196">
        <f>SUM(R85:R96)</f>
        <v>0</v>
      </c>
      <c r="S84" s="195"/>
      <c r="T84" s="197">
        <f>SUM(T85:T96)</f>
        <v>0</v>
      </c>
      <c r="AR84" s="198" t="s">
        <v>134</v>
      </c>
      <c r="AT84" s="199" t="s">
        <v>73</v>
      </c>
      <c r="AU84" s="199" t="s">
        <v>74</v>
      </c>
      <c r="AY84" s="198" t="s">
        <v>126</v>
      </c>
      <c r="BK84" s="200">
        <f>SUM(BK85:BK96)</f>
        <v>0</v>
      </c>
    </row>
    <row r="85" s="1" customFormat="1" ht="16.5" customHeight="1">
      <c r="B85" s="37"/>
      <c r="C85" s="203" t="s">
        <v>84</v>
      </c>
      <c r="D85" s="203" t="s">
        <v>129</v>
      </c>
      <c r="E85" s="204" t="s">
        <v>1011</v>
      </c>
      <c r="F85" s="205" t="s">
        <v>1012</v>
      </c>
      <c r="G85" s="206" t="s">
        <v>1006</v>
      </c>
      <c r="H85" s="207">
        <v>1</v>
      </c>
      <c r="I85" s="208"/>
      <c r="J85" s="209">
        <f>ROUND(I85*H85,2)</f>
        <v>0</v>
      </c>
      <c r="K85" s="205" t="s">
        <v>133</v>
      </c>
      <c r="L85" s="42"/>
      <c r="M85" s="210" t="s">
        <v>28</v>
      </c>
      <c r="N85" s="211" t="s">
        <v>45</v>
      </c>
      <c r="O85" s="78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6" t="s">
        <v>1007</v>
      </c>
      <c r="AT85" s="16" t="s">
        <v>129</v>
      </c>
      <c r="AU85" s="16" t="s">
        <v>82</v>
      </c>
      <c r="AY85" s="16" t="s">
        <v>126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82</v>
      </c>
      <c r="BK85" s="214">
        <f>ROUND(I85*H85,2)</f>
        <v>0</v>
      </c>
      <c r="BL85" s="16" t="s">
        <v>1007</v>
      </c>
      <c r="BM85" s="16" t="s">
        <v>1013</v>
      </c>
    </row>
    <row r="86" s="1" customFormat="1" ht="16.5" customHeight="1">
      <c r="B86" s="37"/>
      <c r="C86" s="203" t="s">
        <v>156</v>
      </c>
      <c r="D86" s="203" t="s">
        <v>129</v>
      </c>
      <c r="E86" s="204" t="s">
        <v>1014</v>
      </c>
      <c r="F86" s="205" t="s">
        <v>1015</v>
      </c>
      <c r="G86" s="206" t="s">
        <v>1006</v>
      </c>
      <c r="H86" s="207">
        <v>1</v>
      </c>
      <c r="I86" s="208"/>
      <c r="J86" s="209">
        <f>ROUND(I86*H86,2)</f>
        <v>0</v>
      </c>
      <c r="K86" s="205" t="s">
        <v>28</v>
      </c>
      <c r="L86" s="42"/>
      <c r="M86" s="210" t="s">
        <v>28</v>
      </c>
      <c r="N86" s="211" t="s">
        <v>45</v>
      </c>
      <c r="O86" s="78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6" t="s">
        <v>1007</v>
      </c>
      <c r="AT86" s="16" t="s">
        <v>129</v>
      </c>
      <c r="AU86" s="16" t="s">
        <v>82</v>
      </c>
      <c r="AY86" s="16" t="s">
        <v>126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82</v>
      </c>
      <c r="BK86" s="214">
        <f>ROUND(I86*H86,2)</f>
        <v>0</v>
      </c>
      <c r="BL86" s="16" t="s">
        <v>1007</v>
      </c>
      <c r="BM86" s="16" t="s">
        <v>1016</v>
      </c>
    </row>
    <row r="87" s="1" customFormat="1" ht="22.5" customHeight="1">
      <c r="B87" s="37"/>
      <c r="C87" s="203" t="s">
        <v>134</v>
      </c>
      <c r="D87" s="203" t="s">
        <v>129</v>
      </c>
      <c r="E87" s="204" t="s">
        <v>1017</v>
      </c>
      <c r="F87" s="205" t="s">
        <v>1018</v>
      </c>
      <c r="G87" s="206" t="s">
        <v>1006</v>
      </c>
      <c r="H87" s="207">
        <v>1</v>
      </c>
      <c r="I87" s="208"/>
      <c r="J87" s="209">
        <f>ROUND(I87*H87,2)</f>
        <v>0</v>
      </c>
      <c r="K87" s="205" t="s">
        <v>28</v>
      </c>
      <c r="L87" s="42"/>
      <c r="M87" s="210" t="s">
        <v>28</v>
      </c>
      <c r="N87" s="211" t="s">
        <v>45</v>
      </c>
      <c r="O87" s="78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6" t="s">
        <v>1007</v>
      </c>
      <c r="AT87" s="16" t="s">
        <v>129</v>
      </c>
      <c r="AU87" s="16" t="s">
        <v>82</v>
      </c>
      <c r="AY87" s="16" t="s">
        <v>126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82</v>
      </c>
      <c r="BK87" s="214">
        <f>ROUND(I87*H87,2)</f>
        <v>0</v>
      </c>
      <c r="BL87" s="16" t="s">
        <v>1007</v>
      </c>
      <c r="BM87" s="16" t="s">
        <v>1019</v>
      </c>
    </row>
    <row r="88" s="1" customFormat="1" ht="16.5" customHeight="1">
      <c r="B88" s="37"/>
      <c r="C88" s="203" t="s">
        <v>168</v>
      </c>
      <c r="D88" s="203" t="s">
        <v>129</v>
      </c>
      <c r="E88" s="204" t="s">
        <v>1020</v>
      </c>
      <c r="F88" s="205" t="s">
        <v>1021</v>
      </c>
      <c r="G88" s="206" t="s">
        <v>1006</v>
      </c>
      <c r="H88" s="207">
        <v>1</v>
      </c>
      <c r="I88" s="208"/>
      <c r="J88" s="209">
        <f>ROUND(I88*H88,2)</f>
        <v>0</v>
      </c>
      <c r="K88" s="205" t="s">
        <v>133</v>
      </c>
      <c r="L88" s="42"/>
      <c r="M88" s="210" t="s">
        <v>28</v>
      </c>
      <c r="N88" s="211" t="s">
        <v>45</v>
      </c>
      <c r="O88" s="7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6" t="s">
        <v>1007</v>
      </c>
      <c r="AT88" s="16" t="s">
        <v>129</v>
      </c>
      <c r="AU88" s="16" t="s">
        <v>82</v>
      </c>
      <c r="AY88" s="16" t="s">
        <v>126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82</v>
      </c>
      <c r="BK88" s="214">
        <f>ROUND(I88*H88,2)</f>
        <v>0</v>
      </c>
      <c r="BL88" s="16" t="s">
        <v>1007</v>
      </c>
      <c r="BM88" s="16" t="s">
        <v>1022</v>
      </c>
    </row>
    <row r="89" s="1" customFormat="1" ht="16.5" customHeight="1">
      <c r="B89" s="37"/>
      <c r="C89" s="203" t="s">
        <v>177</v>
      </c>
      <c r="D89" s="203" t="s">
        <v>129</v>
      </c>
      <c r="E89" s="204" t="s">
        <v>1023</v>
      </c>
      <c r="F89" s="205" t="s">
        <v>1024</v>
      </c>
      <c r="G89" s="206" t="s">
        <v>1006</v>
      </c>
      <c r="H89" s="207">
        <v>1</v>
      </c>
      <c r="I89" s="208"/>
      <c r="J89" s="209">
        <f>ROUND(I89*H89,2)</f>
        <v>0</v>
      </c>
      <c r="K89" s="205" t="s">
        <v>133</v>
      </c>
      <c r="L89" s="42"/>
      <c r="M89" s="210" t="s">
        <v>28</v>
      </c>
      <c r="N89" s="211" t="s">
        <v>45</v>
      </c>
      <c r="O89" s="78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6" t="s">
        <v>1007</v>
      </c>
      <c r="AT89" s="16" t="s">
        <v>129</v>
      </c>
      <c r="AU89" s="16" t="s">
        <v>82</v>
      </c>
      <c r="AY89" s="16" t="s">
        <v>126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82</v>
      </c>
      <c r="BK89" s="214">
        <f>ROUND(I89*H89,2)</f>
        <v>0</v>
      </c>
      <c r="BL89" s="16" t="s">
        <v>1007</v>
      </c>
      <c r="BM89" s="16" t="s">
        <v>1025</v>
      </c>
    </row>
    <row r="90" s="1" customFormat="1" ht="22.5" customHeight="1">
      <c r="B90" s="37"/>
      <c r="C90" s="203" t="s">
        <v>186</v>
      </c>
      <c r="D90" s="203" t="s">
        <v>129</v>
      </c>
      <c r="E90" s="204" t="s">
        <v>1026</v>
      </c>
      <c r="F90" s="205" t="s">
        <v>1027</v>
      </c>
      <c r="G90" s="206" t="s">
        <v>1006</v>
      </c>
      <c r="H90" s="207">
        <v>1</v>
      </c>
      <c r="I90" s="208"/>
      <c r="J90" s="209">
        <f>ROUND(I90*H90,2)</f>
        <v>0</v>
      </c>
      <c r="K90" s="205" t="s">
        <v>28</v>
      </c>
      <c r="L90" s="42"/>
      <c r="M90" s="210" t="s">
        <v>28</v>
      </c>
      <c r="N90" s="211" t="s">
        <v>45</v>
      </c>
      <c r="O90" s="78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6" t="s">
        <v>1028</v>
      </c>
      <c r="AT90" s="16" t="s">
        <v>129</v>
      </c>
      <c r="AU90" s="16" t="s">
        <v>82</v>
      </c>
      <c r="AY90" s="16" t="s">
        <v>126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82</v>
      </c>
      <c r="BK90" s="214">
        <f>ROUND(I90*H90,2)</f>
        <v>0</v>
      </c>
      <c r="BL90" s="16" t="s">
        <v>1028</v>
      </c>
      <c r="BM90" s="16" t="s">
        <v>1029</v>
      </c>
    </row>
    <row r="91" s="1" customFormat="1" ht="22.5" customHeight="1">
      <c r="B91" s="37"/>
      <c r="C91" s="203" t="s">
        <v>198</v>
      </c>
      <c r="D91" s="203" t="s">
        <v>129</v>
      </c>
      <c r="E91" s="204" t="s">
        <v>1030</v>
      </c>
      <c r="F91" s="205" t="s">
        <v>1031</v>
      </c>
      <c r="G91" s="206" t="s">
        <v>1006</v>
      </c>
      <c r="H91" s="207">
        <v>1</v>
      </c>
      <c r="I91" s="208"/>
      <c r="J91" s="209">
        <f>ROUND(I91*H91,2)</f>
        <v>0</v>
      </c>
      <c r="K91" s="205" t="s">
        <v>28</v>
      </c>
      <c r="L91" s="42"/>
      <c r="M91" s="210" t="s">
        <v>28</v>
      </c>
      <c r="N91" s="211" t="s">
        <v>45</v>
      </c>
      <c r="O91" s="78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6" t="s">
        <v>1028</v>
      </c>
      <c r="AT91" s="16" t="s">
        <v>129</v>
      </c>
      <c r="AU91" s="16" t="s">
        <v>82</v>
      </c>
      <c r="AY91" s="16" t="s">
        <v>126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82</v>
      </c>
      <c r="BK91" s="214">
        <f>ROUND(I91*H91,2)</f>
        <v>0</v>
      </c>
      <c r="BL91" s="16" t="s">
        <v>1028</v>
      </c>
      <c r="BM91" s="16" t="s">
        <v>1032</v>
      </c>
    </row>
    <row r="92" s="1" customFormat="1" ht="16.5" customHeight="1">
      <c r="B92" s="37"/>
      <c r="C92" s="203" t="s">
        <v>184</v>
      </c>
      <c r="D92" s="203" t="s">
        <v>129</v>
      </c>
      <c r="E92" s="204" t="s">
        <v>1033</v>
      </c>
      <c r="F92" s="205" t="s">
        <v>1034</v>
      </c>
      <c r="G92" s="206" t="s">
        <v>189</v>
      </c>
      <c r="H92" s="207">
        <v>2</v>
      </c>
      <c r="I92" s="208"/>
      <c r="J92" s="209">
        <f>ROUND(I92*H92,2)</f>
        <v>0</v>
      </c>
      <c r="K92" s="205" t="s">
        <v>28</v>
      </c>
      <c r="L92" s="42"/>
      <c r="M92" s="210" t="s">
        <v>28</v>
      </c>
      <c r="N92" s="211" t="s">
        <v>45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1028</v>
      </c>
      <c r="AT92" s="16" t="s">
        <v>129</v>
      </c>
      <c r="AU92" s="16" t="s">
        <v>82</v>
      </c>
      <c r="AY92" s="16" t="s">
        <v>126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82</v>
      </c>
      <c r="BK92" s="214">
        <f>ROUND(I92*H92,2)</f>
        <v>0</v>
      </c>
      <c r="BL92" s="16" t="s">
        <v>1028</v>
      </c>
      <c r="BM92" s="16" t="s">
        <v>1035</v>
      </c>
    </row>
    <row r="93" s="1" customFormat="1" ht="16.5" customHeight="1">
      <c r="B93" s="37"/>
      <c r="C93" s="203" t="s">
        <v>215</v>
      </c>
      <c r="D93" s="203" t="s">
        <v>129</v>
      </c>
      <c r="E93" s="204" t="s">
        <v>1036</v>
      </c>
      <c r="F93" s="205" t="s">
        <v>1037</v>
      </c>
      <c r="G93" s="206" t="s">
        <v>1006</v>
      </c>
      <c r="H93" s="207">
        <v>1</v>
      </c>
      <c r="I93" s="208"/>
      <c r="J93" s="209">
        <f>ROUND(I93*H93,2)</f>
        <v>0</v>
      </c>
      <c r="K93" s="205" t="s">
        <v>28</v>
      </c>
      <c r="L93" s="42"/>
      <c r="M93" s="210" t="s">
        <v>28</v>
      </c>
      <c r="N93" s="211" t="s">
        <v>45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6" t="s">
        <v>1028</v>
      </c>
      <c r="AT93" s="16" t="s">
        <v>129</v>
      </c>
      <c r="AU93" s="16" t="s">
        <v>82</v>
      </c>
      <c r="AY93" s="16" t="s">
        <v>126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82</v>
      </c>
      <c r="BK93" s="214">
        <f>ROUND(I93*H93,2)</f>
        <v>0</v>
      </c>
      <c r="BL93" s="16" t="s">
        <v>1028</v>
      </c>
      <c r="BM93" s="16" t="s">
        <v>1038</v>
      </c>
    </row>
    <row r="94" s="1" customFormat="1" ht="16.5" customHeight="1">
      <c r="B94" s="37"/>
      <c r="C94" s="203" t="s">
        <v>224</v>
      </c>
      <c r="D94" s="203" t="s">
        <v>129</v>
      </c>
      <c r="E94" s="204" t="s">
        <v>1039</v>
      </c>
      <c r="F94" s="205" t="s">
        <v>1040</v>
      </c>
      <c r="G94" s="206" t="s">
        <v>1006</v>
      </c>
      <c r="H94" s="207">
        <v>1</v>
      </c>
      <c r="I94" s="208"/>
      <c r="J94" s="209">
        <f>ROUND(I94*H94,2)</f>
        <v>0</v>
      </c>
      <c r="K94" s="205" t="s">
        <v>133</v>
      </c>
      <c r="L94" s="42"/>
      <c r="M94" s="210" t="s">
        <v>28</v>
      </c>
      <c r="N94" s="211" t="s">
        <v>45</v>
      </c>
      <c r="O94" s="78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6" t="s">
        <v>1007</v>
      </c>
      <c r="AT94" s="16" t="s">
        <v>129</v>
      </c>
      <c r="AU94" s="16" t="s">
        <v>82</v>
      </c>
      <c r="AY94" s="16" t="s">
        <v>126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82</v>
      </c>
      <c r="BK94" s="214">
        <f>ROUND(I94*H94,2)</f>
        <v>0</v>
      </c>
      <c r="BL94" s="16" t="s">
        <v>1007</v>
      </c>
      <c r="BM94" s="16" t="s">
        <v>1041</v>
      </c>
    </row>
    <row r="95" s="1" customFormat="1" ht="16.5" customHeight="1">
      <c r="B95" s="37"/>
      <c r="C95" s="203" t="s">
        <v>230</v>
      </c>
      <c r="D95" s="203" t="s">
        <v>129</v>
      </c>
      <c r="E95" s="204" t="s">
        <v>1042</v>
      </c>
      <c r="F95" s="205" t="s">
        <v>1043</v>
      </c>
      <c r="G95" s="206" t="s">
        <v>1006</v>
      </c>
      <c r="H95" s="207">
        <v>1</v>
      </c>
      <c r="I95" s="208"/>
      <c r="J95" s="209">
        <f>ROUND(I95*H95,2)</f>
        <v>0</v>
      </c>
      <c r="K95" s="205" t="s">
        <v>133</v>
      </c>
      <c r="L95" s="42"/>
      <c r="M95" s="210" t="s">
        <v>28</v>
      </c>
      <c r="N95" s="211" t="s">
        <v>45</v>
      </c>
      <c r="O95" s="78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6" t="s">
        <v>1007</v>
      </c>
      <c r="AT95" s="16" t="s">
        <v>129</v>
      </c>
      <c r="AU95" s="16" t="s">
        <v>82</v>
      </c>
      <c r="AY95" s="16" t="s">
        <v>126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82</v>
      </c>
      <c r="BK95" s="214">
        <f>ROUND(I95*H95,2)</f>
        <v>0</v>
      </c>
      <c r="BL95" s="16" t="s">
        <v>1007</v>
      </c>
      <c r="BM95" s="16" t="s">
        <v>1044</v>
      </c>
    </row>
    <row r="96" s="1" customFormat="1" ht="16.5" customHeight="1">
      <c r="B96" s="37"/>
      <c r="C96" s="203" t="s">
        <v>236</v>
      </c>
      <c r="D96" s="203" t="s">
        <v>129</v>
      </c>
      <c r="E96" s="204" t="s">
        <v>1045</v>
      </c>
      <c r="F96" s="205" t="s">
        <v>1046</v>
      </c>
      <c r="G96" s="206" t="s">
        <v>1047</v>
      </c>
      <c r="H96" s="207">
        <v>1</v>
      </c>
      <c r="I96" s="208"/>
      <c r="J96" s="209">
        <f>ROUND(I96*H96,2)</f>
        <v>0</v>
      </c>
      <c r="K96" s="205" t="s">
        <v>28</v>
      </c>
      <c r="L96" s="42"/>
      <c r="M96" s="258" t="s">
        <v>28</v>
      </c>
      <c r="N96" s="259" t="s">
        <v>45</v>
      </c>
      <c r="O96" s="260"/>
      <c r="P96" s="261">
        <f>O96*H96</f>
        <v>0</v>
      </c>
      <c r="Q96" s="261">
        <v>0</v>
      </c>
      <c r="R96" s="261">
        <f>Q96*H96</f>
        <v>0</v>
      </c>
      <c r="S96" s="261">
        <v>0</v>
      </c>
      <c r="T96" s="262">
        <f>S96*H96</f>
        <v>0</v>
      </c>
      <c r="AR96" s="16" t="s">
        <v>1028</v>
      </c>
      <c r="AT96" s="16" t="s">
        <v>129</v>
      </c>
      <c r="AU96" s="16" t="s">
        <v>82</v>
      </c>
      <c r="AY96" s="16" t="s">
        <v>126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82</v>
      </c>
      <c r="BK96" s="214">
        <f>ROUND(I96*H96,2)</f>
        <v>0</v>
      </c>
      <c r="BL96" s="16" t="s">
        <v>1028</v>
      </c>
      <c r="BM96" s="16" t="s">
        <v>1048</v>
      </c>
    </row>
    <row r="97" s="1" customFormat="1" ht="6.96" customHeight="1">
      <c r="B97" s="56"/>
      <c r="C97" s="57"/>
      <c r="D97" s="57"/>
      <c r="E97" s="57"/>
      <c r="F97" s="57"/>
      <c r="G97" s="57"/>
      <c r="H97" s="57"/>
      <c r="I97" s="153"/>
      <c r="J97" s="57"/>
      <c r="K97" s="57"/>
      <c r="L97" s="42"/>
    </row>
  </sheetData>
  <sheetProtection sheet="1" autoFilter="0" formatColumns="0" formatRows="0" objects="1" scenarios="1" spinCount="100000" saltValue="k5UGmtsNWkfk/CSFsTznRMqPmf1xLaxp22b9z4x9usjYm321vr8t/+NazmTpfEDXM9NaM0oKMPhiovdLrgVOig==" hashValue="IvKRBVCqKpYGxGSWlK8hQ98haXOAJykcAQdIbTpq7yhhukFz5Wdf+HBFmPxs7+BvucS8ZpxLKntoNrbKdXsuiQ==" algorithmName="SHA-512" password="CC35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2019-04-18T10:09:08Z</dcterms:created>
  <dcterms:modified xsi:type="dcterms:W3CDTF">2019-04-18T10:09:15Z</dcterms:modified>
</cp:coreProperties>
</file>